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20-12" sheetId="2" r:id="rId2"/>
    <sheet name="SO 14-10" sheetId="3" r:id="rId3"/>
    <sheet name="SO 14-10.2" sheetId="4" r:id="rId4"/>
    <sheet name="SO 36-12" sheetId="5" r:id="rId5"/>
  </sheets>
  <definedNames/>
  <calcPr/>
  <webPublishing/>
</workbook>
</file>

<file path=xl/sharedStrings.xml><?xml version="1.0" encoding="utf-8"?>
<sst xmlns="http://schemas.openxmlformats.org/spreadsheetml/2006/main" count="2395" uniqueCount="613">
  <si>
    <t>Aspe</t>
  </si>
  <si>
    <t>Rekapitulace ceny</t>
  </si>
  <si>
    <t>5213510017</t>
  </si>
  <si>
    <t>Zajištění bezbar. přístupu na nástupiště v žst Roztoky u Prahy_sjednocení vizuálního vzhledu stavby</t>
  </si>
  <si>
    <t/>
  </si>
  <si>
    <t>Celková cena bez DPH:</t>
  </si>
  <si>
    <t>Celková cena s DPH:</t>
  </si>
  <si>
    <t>Objekt</t>
  </si>
  <si>
    <t>Popis</t>
  </si>
  <si>
    <t>Cena bez DPH</t>
  </si>
  <si>
    <t>DPH</t>
  </si>
  <si>
    <t>Cena s DPH</t>
  </si>
  <si>
    <t>Počet neoceněných položek</t>
  </si>
  <si>
    <t>022</t>
  </si>
  <si>
    <t>D.1.2.3 Informační zařízení (rozhlas pro cestující, informační a kamerový systém)</t>
  </si>
  <si>
    <t xml:space="preserve">  PS 20-12</t>
  </si>
  <si>
    <t>Kamerový systém</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</si>
  <si>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</si>
  <si>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</si>
  <si>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</si>
  <si>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</si>
  <si>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</si>
  <si>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</si>
  <si>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</si>
  <si>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</si>
  <si>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</si>
  <si>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</si>
  <si>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</si>
  <si>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</si>
  <si>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</si>
  <si>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</si>
  <si>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</si>
  <si>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</si>
  <si>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</si>
  <si>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</si>
  <si>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</si>
  <si>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</si>
  <si>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</si>
  <si>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</si>
  <si>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</si>
  <si>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</si>
  <si>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</si>
  <si>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</si>
  <si>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</si>
  <si>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20-12</t>
  </si>
  <si>
    <t>SD</t>
  </si>
  <si>
    <t>1</t>
  </si>
  <si>
    <t>Zemní práce</t>
  </si>
  <si>
    <t>P</t>
  </si>
  <si>
    <t>131835</t>
  </si>
  <si>
    <t>HLOUBENÍ JAM ZAPAŽ I NEPAŽ TŘ. II, ODVOZ DO 8KM</t>
  </si>
  <si>
    <t>M3</t>
  </si>
  <si>
    <t>[bez vazby na CS]</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</si>
  <si>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</si>
  <si>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</si>
  <si>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</si>
  <si>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</si>
  <si>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</si>
  <si>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</si>
  <si>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</si>
  <si>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</si>
  <si>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</si>
  <si>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</si>
  <si>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</si>
  <si>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t>
  </si>
  <si>
    <t>Přidružená stavební výroba</t>
  </si>
  <si>
    <t>4</t>
  </si>
  <si>
    <t>741811</t>
  </si>
  <si>
    <t>UZEMŇOVACÍ VODIČ NA POVRCHU FEZN DO 120 MM2</t>
  </si>
  <si>
    <t>M</t>
  </si>
  <si>
    <t>1. Položka obsahuje:        
 – uchycení vodiče na povrch vč. podpěr, konzol, svorek a pod.        
 – měření, dělení, spojování        
 – nátěr        
2. Položka neobsahuje:        
 X        
3. Způsob měření:        
Měří se metr délkový.</t>
  </si>
  <si>
    <t>5</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</si>
  <si>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</si>
  <si>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</si>
  <si>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</si>
  <si>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t>
  </si>
  <si>
    <t>741I01</t>
  </si>
  <si>
    <t>SPOJOVÁNÍ A PŘIPOJOVÁNÍ HROMOSVODOVÝCH VODIČŮ</t>
  </si>
  <si>
    <t>KUS</t>
  </si>
  <si>
    <t>1. Položka obsahuje:        
 – svorku pro spojování, ochranné nátěry        
 – upevnění vč. veškerého příslušenství        
2. Položka neobsahuje:        
 X        
3. Způsob měření:        
Udává se počet kusů kompletní konstrukce nebo práce.</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</si>
  <si>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</si>
  <si>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</si>
  <si>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</si>
  <si>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8</t>
  </si>
  <si>
    <t>744112</t>
  </si>
  <si>
    <t>ROZVODNICE NN MODULÁRNÍ, MIN. IP 30, OD 25 DO 36 MODULŮ</t>
  </si>
  <si>
    <t>2021_OTSKP</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</si>
  <si>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</si>
  <si>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9</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</si>
  <si>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</si>
  <si>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</si>
  <si>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</si>
  <si>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10</t>
  </si>
  <si>
    <t>744643</t>
  </si>
  <si>
    <t>JISTIČ ČTYŘPÓLOVÝ (3+N, 10 KA) OD 13 DO 20 A</t>
  </si>
  <si>
    <t>11</t>
  </si>
  <si>
    <t>744811</t>
  </si>
  <si>
    <t>PROUDOVÝ CHRÁNIČ DVOUPÓLOVÝ S NADPROUDOVOU OCHRANOU (10 KA) DO 30 MA, DO 25 A</t>
  </si>
  <si>
    <t>12</t>
  </si>
  <si>
    <t>744C01</t>
  </si>
  <si>
    <t>POMOCNÝ SPÍNAČ K MODULÁRNÍMU PŘÍSTROJI DO 125 A</t>
  </si>
  <si>
    <t>13</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</si>
  <si>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</si>
  <si>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</si>
  <si>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</si>
  <si>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</si>
  <si>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</si>
  <si>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</si>
  <si>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</si>
  <si>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</si>
  <si>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15</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</si>
  <si>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</si>
  <si>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</si>
  <si>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</si>
  <si>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16</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</si>
  <si>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</si>
  <si>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</si>
  <si>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</si>
  <si>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17</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</si>
  <si>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</si>
  <si>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</si>
  <si>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</si>
  <si>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18</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</si>
  <si>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</si>
  <si>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</si>
  <si>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</si>
  <si>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</si>
  <si>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19</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</si>
  <si>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</si>
  <si>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</si>
  <si>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</si>
  <si>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20</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</si>
  <si>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</si>
  <si>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</si>
  <si>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</si>
  <si>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21</t>
  </si>
  <si>
    <t>75IEFX</t>
  </si>
  <si>
    <t>OPTICKÝ ROZVADĚČ NA ZEĎ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</si>
  <si>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</si>
  <si>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22</t>
  </si>
  <si>
    <t>75IEG1</t>
  </si>
  <si>
    <t>KAZETA PRO ULOŽENÍ SVÁRŮ - DODÁVKA</t>
  </si>
  <si>
    <t>23</t>
  </si>
  <si>
    <t>75IEGX</t>
  </si>
  <si>
    <t>KAZETA PRO ULOŽENÍ SVÁRŮ - MONTÁŽ</t>
  </si>
  <si>
    <t>24</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</si>
  <si>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</si>
  <si>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</si>
  <si>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</si>
  <si>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25</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</si>
  <si>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</si>
  <si>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</si>
  <si>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</si>
  <si>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</si>
  <si>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26</t>
  </si>
  <si>
    <t>75J321</t>
  </si>
  <si>
    <t>KABEL SDĚLOVACÍ PRO STRUKTUROVANOU KABELÁŽ FTP/STP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</si>
  <si>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</si>
  <si>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</si>
  <si>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27</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</si>
  <si>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</si>
  <si>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</si>
  <si>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</si>
  <si>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28</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</si>
  <si>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</si>
  <si>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</si>
  <si>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</si>
  <si>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29</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</si>
  <si>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</si>
  <si>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</si>
  <si>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</si>
  <si>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30</t>
  </si>
  <si>
    <t>75JA41</t>
  </si>
  <si>
    <t>ZÁSTRČKA DATOVÁ RJ45</t>
  </si>
  <si>
    <t>1. Položka obsahuje:        
 – dodávku specifikovaného dílu        
 – dopravu a skladování        
2. Položka neobsahuje:        
 X        
3. Způsob měření:        
Udává se počet kusů dílu/bloku.</t>
  </si>
  <si>
    <t>31</t>
  </si>
  <si>
    <t>75JA4X</t>
  </si>
  <si>
    <t>ZÁSTRČKA DATOVÁ RJ 45 - MONTÁŽ</t>
  </si>
  <si>
    <t>1. Položka obsahuje:        
 – kompletní montáž specifikovaného bloku        
 2. Položka neobsahuje:        
 X        
3. Způsob měření:        
Udává se počet kusů kompletní konstrukce nebo práce.</t>
  </si>
  <si>
    <t>32</t>
  </si>
  <si>
    <t>75JB43</t>
  </si>
  <si>
    <t>DATOVÝ ROZVADĚČ 19" 800X800 DO 47 U</t>
  </si>
  <si>
    <t>0</t>
  </si>
  <si>
    <t>33</t>
  </si>
  <si>
    <t>75JB4X</t>
  </si>
  <si>
    <t>DATOVÝ ROZVADĚČ 19" 800X800 - MONTÁŽ</t>
  </si>
  <si>
    <t>35</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</si>
  <si>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</si>
  <si>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</si>
  <si>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</si>
  <si>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36</t>
  </si>
  <si>
    <t>75L42X</t>
  </si>
  <si>
    <t>KAMERA DIGITÁLNÍ (IP)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</si>
  <si>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</si>
  <si>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38</t>
  </si>
  <si>
    <t>75L456</t>
  </si>
  <si>
    <t>KAMEROVÝ SERVER - HDD DO 2 TB, PRO PROVOZ 24/7</t>
  </si>
  <si>
    <t>39</t>
  </si>
  <si>
    <t>75L45X</t>
  </si>
  <si>
    <t>KAMEROVÝ SERVER - MONTÁŽ</t>
  </si>
  <si>
    <t>40</t>
  </si>
  <si>
    <t>75L46W</t>
  </si>
  <si>
    <t>KLIENSTKÉ PRACOVIŠTĚ - DOPLNĚNÍ HW, SW, LICENCE</t>
  </si>
  <si>
    <t>41</t>
  </si>
  <si>
    <t>75L46X</t>
  </si>
  <si>
    <t>KLIENSTKÉ PRACOVIŠTĚ - MONTÁŽ</t>
  </si>
  <si>
    <t>42</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</si>
  <si>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</si>
  <si>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</si>
  <si>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</si>
  <si>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</si>
  <si>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75L482</t>
  </si>
  <si>
    <t>PŘÍSLUŠENSTVÍ KS - PŘEPĚŤOVÁ OCHRANA PRO KS</t>
  </si>
  <si>
    <t>44</t>
  </si>
  <si>
    <t>75L483</t>
  </si>
  <si>
    <t>PŘÍSLUŠENSTVÍ KS - DRŽÁK PRO KAMEROVÝ KRYT (KAMERU)</t>
  </si>
  <si>
    <t>45</t>
  </si>
  <si>
    <t>75L484</t>
  </si>
  <si>
    <t>PŘÍSLUŠENSTVÍ KS - ADAPTÉR PRO MONTÁŽ NA SLOUP</t>
  </si>
  <si>
    <t>46</t>
  </si>
  <si>
    <t>75L48X</t>
  </si>
  <si>
    <t>PŘÍSLUŠENSTVÍ KS - MONTÁŽ</t>
  </si>
  <si>
    <t>47</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</si>
  <si>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</si>
  <si>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</si>
  <si>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</si>
  <si>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48</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</si>
  <si>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</si>
  <si>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</si>
  <si>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</si>
  <si>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49</t>
  </si>
  <si>
    <t>75L494</t>
  </si>
  <si>
    <t>ZPROVOZNĚNÍ A NASTAVENÍ ŠKOLENÍ A ZÁCVIK PERSONÁLU OBSLUHUJÍCÍHO KAMEROVÝ SYSTÉM</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</si>
  <si>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</si>
  <si>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</si>
  <si>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50</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</si>
  <si>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</si>
  <si>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</si>
  <si>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</si>
  <si>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51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</si>
  <si>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</si>
  <si>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</si>
  <si>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</si>
  <si>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52</t>
  </si>
  <si>
    <t>75L4A1</t>
  </si>
  <si>
    <t>DEMONTÁŽ KAMEROVÉHO SYSTÉMU DO 25 PRVKŮ</t>
  </si>
  <si>
    <t>KOMPLET</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</si>
  <si>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</si>
  <si>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53</t>
  </si>
  <si>
    <t>75M432</t>
  </si>
  <si>
    <t>TELEFONNÍ ZAPOJOVAČ DIGITÁLNÍ, BRÁNA IP/PTSN</t>
  </si>
  <si>
    <t>54</t>
  </si>
  <si>
    <t>75M43X</t>
  </si>
  <si>
    <t>TELEFONNÍ ZAPOJOVAČ DIGITÁLNÍ, BRÁNA - MONTÁŽ</t>
  </si>
  <si>
    <t>55</t>
  </si>
  <si>
    <t>75M923</t>
  </si>
  <si>
    <t>DATOVÁ INFRASTRUKTURA LAN, PRŮMYSLOVÝ RINGSWITCH - L2 4X10/100 + 4X10/100 POE + 2XUPLINK</t>
  </si>
  <si>
    <t>56</t>
  </si>
  <si>
    <t>75M927</t>
  </si>
  <si>
    <t>DATOVÁ INFRASTRUKTURA LAN, PRŮMYSLOVÝ RINGSWITCH - DOPLNĚNÍ 1GE SFP ZODOLNĚNÉ</t>
  </si>
  <si>
    <t>57</t>
  </si>
  <si>
    <t>75M92X</t>
  </si>
  <si>
    <t>DATOVÁ INFRASTRUKTURA LAN, PRŮMYSLOVÝ RINGSWITCH - MONTÁŽ</t>
  </si>
  <si>
    <t>58</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</si>
  <si>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</si>
  <si>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</si>
  <si>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</si>
  <si>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59</t>
  </si>
  <si>
    <t>75N41X</t>
  </si>
  <si>
    <t>ANTÉNNÍ STOŽÁR TRUBKOVÝ - MONTÁŽ</t>
  </si>
  <si>
    <t>60</t>
  </si>
  <si>
    <t>75IEE4</t>
  </si>
  <si>
    <t>OPTICKÝ ROZVADĚČ 19" PROVEDENÍ 48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</si>
  <si>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</si>
  <si>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61</t>
  </si>
  <si>
    <t>744211</t>
  </si>
  <si>
    <t>KABELOVÁ SKŘÍŇ VENKOVNÍ PRÁZDNÁ PLASTOVÁ V KOMPAKTNÍM PILÍŘI, MIN. IP 44, DO 530 X 800 MM</t>
  </si>
  <si>
    <t>62</t>
  </si>
  <si>
    <t>75K232</t>
  </si>
  <si>
    <t>NAPÁJECÍ ZDROJ 48 V DC DO 10 A</t>
  </si>
  <si>
    <t>63</t>
  </si>
  <si>
    <t>75K232-R</t>
  </si>
  <si>
    <t>NAPÁJECÍ ZDROJ 48 V DC DO 10 A A DOPLNĚNÍ MODULU</t>
  </si>
  <si>
    <t>64</t>
  </si>
  <si>
    <t>75K23X</t>
  </si>
  <si>
    <t>NAPÁJECÍ ZDROJ 48 V DC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</si>
  <si>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</si>
  <si>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65</t>
  </si>
  <si>
    <t>75JA53</t>
  </si>
  <si>
    <t>ROZVADĚČ STRUKT. KABELÁŽE, PATCHPANEL, 24 ZÁSUVEK, DODÁVKA</t>
  </si>
  <si>
    <t>66</t>
  </si>
  <si>
    <t>75JA5X</t>
  </si>
  <si>
    <t>ROZVADĚČ STRUKT. KABELÁŽE, MONTÁŽ ORGANIZARU, PATCHPANELU</t>
  </si>
  <si>
    <t>67</t>
  </si>
  <si>
    <t>75K411</t>
  </si>
  <si>
    <t>MĚNIČ NAPĚTÍ (STŘÍDAČ) 48 V DC/230 V AC DO 100 VA</t>
  </si>
  <si>
    <t>68</t>
  </si>
  <si>
    <t>75L487</t>
  </si>
  <si>
    <t>PŘÍSLUŠENSTVÍ KS - INJECTOR PRO POE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</si>
  <si>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</si>
  <si>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69</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</si>
  <si>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</si>
  <si>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</si>
  <si>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</si>
  <si>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70</t>
  </si>
  <si>
    <t>75M93X</t>
  </si>
  <si>
    <t>DATOVÁ INFRASTRUKTURA LAN, SWITCH ETHERNET L3 - MONTÁŽ</t>
  </si>
  <si>
    <t>71</t>
  </si>
  <si>
    <t>75M72A</t>
  </si>
  <si>
    <t>PŘENOSOVÝ SYSTÉM SDH - LICENCE PRO DOHLED</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</si>
  <si>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</si>
  <si>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72</t>
  </si>
  <si>
    <t>75K61Y</t>
  </si>
  <si>
    <t>AKUMULÁTOROVÁ BATERIE DO 100 VAH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</si>
  <si>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</si>
  <si>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73</t>
  </si>
  <si>
    <t>75K621</t>
  </si>
  <si>
    <t>AKUMULÁTOROVÁ BATERIE DO 500 VAH - DODÁVKA</t>
  </si>
  <si>
    <t>74</t>
  </si>
  <si>
    <t>75K62X</t>
  </si>
  <si>
    <t>AKUMULÁTOROVÁ BATERIE DO 500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</si>
  <si>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</si>
  <si>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t>
  </si>
  <si>
    <t>75K671</t>
  </si>
  <si>
    <t>AKUMULÁTOROVÁ BATERIE - STOJAN/NOSIČ AKUMULÁTORŮ - DODÁVKA</t>
  </si>
  <si>
    <t>76</t>
  </si>
  <si>
    <t>75K67X</t>
  </si>
  <si>
    <t>AKUMULÁTOROVÁ BATERIE - STOJAN/NOSIČ AKUMULÁTORŮ - MONTÁŽ</t>
  </si>
  <si>
    <t>77</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</si>
  <si>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</si>
  <si>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</si>
  <si>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</si>
  <si>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78</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</si>
  <si>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</si>
  <si>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</si>
  <si>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</si>
  <si>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79</t>
  </si>
  <si>
    <t>744E22</t>
  </si>
  <si>
    <t>ODPÍNAČ PRO VÁLCOVÉ POJISTKY  DVOUPÓLOVÝ  PŘES 32 DO 63 A</t>
  </si>
  <si>
    <t>1. Položka obsahuje:  
 – veškerý spojovací materiál vč. připojovacího vedení  
 – technický popis viz. projektová dokumentace  
2. Položka neobsahuje:  
 X  
3. Způsob měření:  
Udává se počet kusů kompletní konstrukce nebo práce.</t>
  </si>
  <si>
    <t>80</t>
  </si>
  <si>
    <t>742P13</t>
  </si>
  <si>
    <t>ZATAŽENÍ KABELU DO CHRÁNIČKY - KABEL DO 4 KG/M</t>
  </si>
  <si>
    <t>1. Položka obsahuje:  
 – montáž kabelu o váze do 4 kg/m do chráničky/ kolektoru  
2. Položka neobsahuje:  
 X  
3. Způsob měření:  
Měří se metr délkový.</t>
  </si>
  <si>
    <t>81</t>
  </si>
  <si>
    <t>75M311</t>
  </si>
  <si>
    <t>DIGITÁLNÍ TELEFONIE A VOIP, TELEFONNÍ PŘÍSTROJ DIGITÁLNÍ ZÁKLADNÍ - DODÁVKA</t>
  </si>
  <si>
    <t>82</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</si>
  <si>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</si>
  <si>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</si>
  <si>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</si>
  <si>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86</t>
  </si>
  <si>
    <t>75M927R</t>
  </si>
  <si>
    <t>HW + SW DOPLNĚNÍ PRACOVIŠTĚ PPV KRALUPY</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</si>
  <si>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</si>
  <si>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87</t>
  </si>
  <si>
    <t>75L454</t>
  </si>
  <si>
    <t>KAMEROVÝ SERVER - ZÁZNAMOVÉ ZAŘÍZENÍ, DO 64 KAMER (HW, SW,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</si>
  <si>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</si>
  <si>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88</t>
  </si>
  <si>
    <t>75M921</t>
  </si>
  <si>
    <t>DATOVÁ INFRASTRUKTURA LAN, PRŮMYSLOVÝ RINGSWITCH - L2 4X10/100 + 2XUPLINK</t>
  </si>
  <si>
    <t>89</t>
  </si>
  <si>
    <t>75M922</t>
  </si>
  <si>
    <t>DATOVÁ INFRASTRUKTURA LAN, PRŮMYSLOVÝ RINGSWITCH - L2 8X10/100 + 2XUPLINK</t>
  </si>
  <si>
    <t>07</t>
  </si>
  <si>
    <t>D.2.1.4 Mosty, propustky a zdi</t>
  </si>
  <si>
    <t xml:space="preserve">  SO 14-10</t>
  </si>
  <si>
    <t>Železniční most v km 421.827 (podchod pro cestující)</t>
  </si>
  <si>
    <t>SO 14-10</t>
  </si>
  <si>
    <t>Všeobecné konstrukce a práce</t>
  </si>
  <si>
    <t>R027-1410.R</t>
  </si>
  <si>
    <t>PŘÍPLATEK ZA PRÁCI VE STÍSNĚNÝCH PODMÍNKÁCH</t>
  </si>
  <si>
    <t>M2</t>
  </si>
  <si>
    <t>1: 210m2; práce pod konstrukcí stávajícího dřevěného přístřešku (letní čekárny)  
2: (2,5+0,8)*55m = 181,5m2; práce na plotové zdi</t>
  </si>
  <si>
    <t>zahrnuje veškeré náklady spojené s objednatelem požadovanými pracemi</t>
  </si>
  <si>
    <t>13273.OTS</t>
  </si>
  <si>
    <t>HLOUBENÍ RÝH ŠÍŘ DO 2M PAŽ I NEPAŽ TŘ. I</t>
  </si>
  <si>
    <t>1: (2.1m-1.3m)*0.7m*0.5m; pro potrubí pro napojení na horskou vpusť   
2: (9.5m+5m*2)*0.7m*0.5m; pro výtlačné potrubí pro napojení na odvodnění souvisejících stavebních objektů  
3: (55m*0,6m*1,5m)+15m3 = 64,5 m3; pro základ plotové zdi a pro dotěžení a modelaci svahu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</si>
  <si>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</si>
  <si>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</si>
  <si>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272324.OTS</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</si>
  <si>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</si>
  <si>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8: 55*0,6*0,8=26,4m3; základy nabetonávky plotové zdi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</si>
  <si>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</si>
  <si>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272365.OTS</t>
  </si>
  <si>
    <t>VÝZTUŽ ZÁKLADŮ Z OCELI 10505</t>
  </si>
  <si>
    <t>T</t>
  </si>
  <si>
    <t>1: 1896.8kg+1095.6kg;  betonářská výztuž - odečteno z výkresů výztuže základové desky  
2: 0,135*45 = 6,075t; výztuž pro nabetonávku plotové zdi</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</si>
  <si>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</si>
  <si>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203</t>
  </si>
  <si>
    <t>285394</t>
  </si>
  <si>
    <t>DODATEČNÉ KOTVENÍ VLEPENÍM BETONÁŘSKÉ VÝZTUŽE D DO 25MM DO VRTŮ</t>
  </si>
  <si>
    <t>přikotvení armatury přizdívky do stávající opěry a pilot - 8ks/m2    
 8*100</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</si>
  <si>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</si>
  <si>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317325.OTS</t>
  </si>
  <si>
    <t>ŘÍMSY ZE ŽELEZOBETONU DO C30/37 (B37)</t>
  </si>
  <si>
    <t>1: 0.86m3; římsa podchodu DC7 - odečteno ze 3D modelu  
2: ; 55*0,8*0,15=6,60m3; římsa plotové zdi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</si>
  <si>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</si>
  <si>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317365.OTS</t>
  </si>
  <si>
    <t>VÝZTUŽ ŘÍMS Z OCELI 10505, B500B</t>
  </si>
  <si>
    <t>1: 98.6kg; odečteno z výkresu "Tvar a výztuž říms"  
2: 6,6*0,180=1,188t; římsy plotové zdi</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</si>
  <si>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</si>
  <si>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348945.OTS</t>
  </si>
  <si>
    <t>ZÁBRADLÍ A ZÁBRADEL ZÍDKY Z NEREZ OCELI</t>
  </si>
  <si>
    <t>nárůst vlivem změny průřezu profilu s ohledem na integrované osvětlení 3,1kg/m  
(vč. kotvení a popisů na madlech Braillovým písmem)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</si>
  <si>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</si>
  <si>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200</t>
  </si>
  <si>
    <t>348325</t>
  </si>
  <si>
    <t>ZÁBRADLÍ A ZÁBRADELNÍ ZÍDKY ZE ŽELEZOBETONU C30/37</t>
  </si>
  <si>
    <t>Plotová zídka   
60*2,0*0,3 (dl*v*tl &gt; náhradní tloušťka vlivem nepravidelnosti podkladu)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</si>
  <si>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</si>
  <si>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201</t>
  </si>
  <si>
    <t>348368</t>
  </si>
  <si>
    <t>VÝZTUŽ ZÁBRADLÍ A ZÁBRAD ZÍDEK ZE SVAŘ SÍTÍ</t>
  </si>
  <si>
    <t>Plotová zídka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</si>
  <si>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</si>
  <si>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202</t>
  </si>
  <si>
    <t>31717</t>
  </si>
  <si>
    <t>KOVOVÉ KONSTRUKCE PRO KOTVENÍ ŘÍMSY</t>
  </si>
  <si>
    <t>KG</t>
  </si>
  <si>
    <t>trny + patky pro osazení oplocení na římsu    
 21*35</t>
  </si>
  <si>
    <t>Položka zahrnuje dodávku (výrobu) kotevního prvku předepsaného tvaru a jeho osazení do předepsané polohy včetně nezbytných prací (vrty, zálivky apod.)</t>
  </si>
  <si>
    <t>205</t>
  </si>
  <si>
    <t>33894B</t>
  </si>
  <si>
    <t>SLOUPKY OHRADNÍ A PLOTOVÉ KOVOVÉ DODATEČNĚ KOTVENÉ</t>
  </si>
  <si>
    <t>vzdálenost po 2,5m  
(55/2,5+1)=23ks;  
5,8kg/m,  
2,3m/ks  
23*2,3*5,8=306,8kg=0,307t</t>
  </si>
  <si>
    <t>- dodání a osazení předepsaného sloupku, kotevní desky a spojovacího materiálu  včetně PKO   
- zřízení a výplň kotevních otvorů   
- předepsané podlití kotevních desek</t>
  </si>
  <si>
    <t>213</t>
  </si>
  <si>
    <t>029175055 - R</t>
  </si>
  <si>
    <t>ROLETA V PODCHODU</t>
  </si>
  <si>
    <t>KS</t>
  </si>
  <si>
    <t>vrata na ukončení podchodu</t>
  </si>
  <si>
    <t>Položka zahrnuje dodávku, montáž, uvedení do provozu a zkoušení zařízení.</t>
  </si>
  <si>
    <t>7838H.OTS</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</si>
  <si>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</si>
  <si>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  
3: 385,21m2; stěny podchodu  
4: 2*55=110m2; plotová zeď</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</si>
  <si>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</si>
  <si>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204</t>
  </si>
  <si>
    <t>76795R</t>
  </si>
  <si>
    <t>OPLOCENÍ Z OCEL PROFILŮ KOTVENÝCH DO ŘÍMSY - S VÝPLNÍ Z POPLASTOVANÉHO PLETIVA, DÍLEC 250/153 - ANTRACIT RAL 7016</t>
  </si>
  <si>
    <t>oplocení pozemků SŽ   
 55*1,8</t>
  </si>
  <si>
    <t>206</t>
  </si>
  <si>
    <t>76799</t>
  </si>
  <si>
    <t>OSTATNÍ KOVOVÉ DOPLŇK KONSTRUKCE</t>
  </si>
  <si>
    <t>drobné konstrukce plotu (úchyty, napojení, atd.)</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</si>
  <si>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</si>
  <si>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 xml:space="preserve">  SO 14-10.2</t>
  </si>
  <si>
    <t>Železniční most v km 421.827 - prosklené výtahové šachty</t>
  </si>
  <si>
    <t>SO 14-10.2</t>
  </si>
  <si>
    <t>R027-1410</t>
  </si>
  <si>
    <t>R</t>
  </si>
  <si>
    <t>1: 30m2; práce pod konstrukcí stávajícího dřevěného přístřešku (letní čekárny)</t>
  </si>
  <si>
    <t>R02943-1410.2</t>
  </si>
  <si>
    <t>OSTATNÍ POŽADAVKY - VYPRACOVÁNÍ RDS</t>
  </si>
  <si>
    <t>KPL</t>
  </si>
  <si>
    <t>1: realizační/výrobní dokumentace</t>
  </si>
  <si>
    <t>31194</t>
  </si>
  <si>
    <t>OTS</t>
  </si>
  <si>
    <t>ZDI A STĚNY PODPĚRNÉ A VOLNÉ Z KOVU</t>
  </si>
  <si>
    <t>1: 4702.53kg; ocelová konstrukce výtahových šachet pro výšku šachty 2,65 m  
6020 kg/1000=6.020 [A] t pro výšku šachty cca 3,45 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</si>
  <si>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</si>
  <si>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</si>
  <si>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</si>
  <si>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R705200-1410</t>
  </si>
  <si>
    <t>ZAZDĚNÍ SVĚTEL A KOMUNIKÁTORŮ</t>
  </si>
  <si>
    <t>1: 3ks; úprava pro komunikátory v zasklení výtahových šachet vč. zakrytí spáry mezi komunikátorem a zasklením olemováním komunikátoru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</si>
  <si>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</si>
  <si>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</si>
  <si>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</si>
  <si>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</si>
  <si>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</si>
  <si>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</si>
  <si>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</si>
  <si>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3ks výtahových šachet  
výška * šířka zasklení;   
1x horní sklo, 2x boční sklo, 2x zadní sklo, odečet plochy dveří a ventilátoru  
(2,18*3,41+3,45*3,41*2+3,45*2,81*2)*3 
(2,18+3,41)*2*0,7*3 (obvod*výška*3ks)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</si>
  <si>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</si>
  <si>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Potrubí</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</si>
  <si>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</si>
  <si>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</si>
  <si>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</si>
  <si>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</si>
  <si>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</si>
  <si>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</si>
  <si>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</si>
  <si>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Položka zahrnuje dodávku a osazení předepsané mříže včetně rámu</t>
  </si>
  <si>
    <t>D.2.3.6 Rozvody vn, nn, osvětlení a dálkové ovládání odpojovačů</t>
  </si>
  <si>
    <t xml:space="preserve">  SO 36-12</t>
  </si>
  <si>
    <t>Osvětlení nástupiště</t>
  </si>
  <si>
    <t>SO 36-12</t>
  </si>
  <si>
    <t>Všeobecné podmínky</t>
  </si>
  <si>
    <t>15113</t>
  </si>
  <si>
    <t>POPLATKY ZA LIKVIDACI ODPADŮ NEKONTAMINOVANÝCH - 17 05 04 VYTĚŽENÉ ZEMINY A HORNINY - III. TŘÍDA TĚŽITELNOSTI</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</si>
  <si>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</si>
  <si>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15310</t>
  </si>
  <si>
    <t>POPLATKY ZA LIKVIDACI ODPADŮ NEKONTAMINOVANÝCH - 16 02 14 ELEKTROŠROT (VYŘAZENÁ EL. ZAŘÍZENÍ A PŘÍSTR. - AL, CU A VZ. KOVY)</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</si>
  <si>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</si>
  <si>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</si>
  <si>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</si>
  <si>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</si>
  <si>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272124</t>
  </si>
  <si>
    <t>ZÁKLADY Z DÍLCŮ ŽELEZOBETONOVÝCH DO C25/30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</si>
  <si>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</si>
  <si>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</si>
  <si>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</si>
  <si>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</si>
  <si>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</si>
  <si>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</si>
  <si>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</si>
  <si>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</si>
  <si>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</si>
  <si>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</si>
  <si>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POMOC PRÁCE ZAJIŠŤ NEBO ZŘÍZ OCHRANU INŽENÝRSKÝCH SÍTÍ</t>
  </si>
  <si>
    <t>zahrnuje objednatelem povolené náklady na požadovaná zařízení zhotovitele</t>
  </si>
  <si>
    <t>R3630</t>
  </si>
  <si>
    <t>DOPRAVNÍ ZAŘÍZENÍ - AUTOJEŘÁBY</t>
  </si>
  <si>
    <t>zahrnuje objednatelem povolené náklady na dopravní zařízení zhotovitele</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</si>
  <si>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</si>
  <si>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</si>
  <si>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</si>
  <si>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</si>
  <si>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</si>
  <si>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</si>
  <si>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</si>
  <si>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</si>
  <si>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1. Položka obsahuje:      
 – přípravu podkladu pro osazení      
2. Položka neobsahuje:      
 X      
3. Způsob měření:      
Měří se metr délkový.</t>
  </si>
  <si>
    <t>703432</t>
  </si>
  <si>
    <t>ELEKTROINSTALAČNÍ TRUBKA PRO ULOŽENÍ DO BETONU VČETNĚ UPEVNĚNÍ A PŘÍSLUŠENSTVÍ DN PRŮMĚRU PŘES 25 DO 40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</si>
  <si>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</si>
  <si>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</si>
  <si>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</si>
  <si>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</si>
  <si>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</si>
  <si>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</si>
  <si>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</si>
  <si>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</si>
  <si>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741132</t>
  </si>
  <si>
    <t>KRABICE (ROZVODKA) INSTALAČNÍ NA ELEKTROINSTALAČNÍ KANÁL SE SVORKOVNICÍ DO 4 MM2</t>
  </si>
  <si>
    <t>1. Položka obsahuje:      
 – přípravu podkladu pro osazení      
 – veškerý materiál a práce pro upevnění nebo uchycení krabice      
2. Položka neobsahuje:      
 X      
3. Způsob měření:      
Udává se počet kusů kompletní konstrukce nebo práce.</t>
  </si>
  <si>
    <t>741173</t>
  </si>
  <si>
    <t>KRABICE (ROZVODKA) INSTALAČNÍ KABELOVÁ VE VYŠŠÍM KRYTÍ - MIN. IP 44 VČETNĚ PRŮCHODEK SE SVORKAMI 3-F PŘES 10 DO 35 MM2</t>
  </si>
  <si>
    <t>741553</t>
  </si>
  <si>
    <t>SVÍTIDLO INTERIÉROVÉ - NOUZOVÝ MODUL</t>
  </si>
  <si>
    <t>1. Položka obsahuje:      
 – kompletní modul do svítidla vč. příslušenství      
 – nastavení, zkoušky a zařazení do nadřazeného systému vč. software      
2. Položka neobsahuje:      
 – svítidlo      
3. Způsob měření:      
Udává se počet kusů kompletní konstrukce nebo práce.</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</si>
  <si>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</si>
  <si>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</si>
  <si>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</si>
  <si>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</si>
  <si>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</si>
  <si>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</si>
  <si>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</si>
  <si>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</si>
  <si>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</si>
  <si>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</si>
  <si>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</si>
  <si>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</si>
  <si>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KABEL NN ČTYŘ- A PĚTIŽÍLOVÝ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</si>
  <si>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</si>
  <si>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</si>
  <si>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</si>
  <si>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</si>
  <si>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</si>
  <si>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</si>
  <si>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</si>
  <si>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</si>
  <si>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</si>
  <si>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</si>
  <si>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</si>
  <si>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</si>
  <si>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</si>
  <si>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</si>
  <si>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</si>
  <si>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34</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</si>
  <si>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</si>
  <si>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</si>
  <si>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</si>
  <si>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</si>
  <si>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</si>
  <si>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</si>
  <si>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</si>
  <si>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</si>
  <si>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</si>
  <si>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37</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</si>
  <si>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</si>
  <si>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</si>
  <si>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</si>
  <si>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</si>
  <si>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</si>
  <si>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</si>
  <si>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</si>
  <si>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</si>
  <si>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743Z34</t>
  </si>
  <si>
    <t>DEMONTÁŽ NÁSTĚNNÉHO, PŘISAZENÉHO NEBO ZÁVĚSNÉHO SVÍTIDLA</t>
  </si>
  <si>
    <t>743Z35</t>
  </si>
  <si>
    <t>DEMONTÁŽ SVÍTIDLA Z OSVĚTLOVACÍHO STOŽÁRU VÝŠKY DO 15 M</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</si>
  <si>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</si>
  <si>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</si>
  <si>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</si>
  <si>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</si>
  <si>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</si>
  <si>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</si>
  <si>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</si>
  <si>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</si>
  <si>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</si>
  <si>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</si>
  <si>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</si>
  <si>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</si>
  <si>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74E855</t>
  </si>
  <si>
    <t>ODVOZ ZDEMONTOVANÉHO MATERIÁLU VČETNĚ KABELU NA SKLÁDKU, RECYKLACI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</si>
  <si>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</si>
  <si>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</si>
  <si>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7434B4</t>
  </si>
  <si>
    <t>SVÍTIDLO DRÁŽNÍ LED ANTIVANDAL, MIN. IP 54, TŘÍDA II, PŘES 45 W, MONTÁŽ DO NIKY</t>
  </si>
  <si>
    <t>1. Položka obsahuje:   
 – zdroj a veškeré příslušenství   
 – technický popis viz. projektová dokumentace   
2. Položka neobsahuje:   
 X   
3. Způsob měření:   
Udává se počet kusů kompletní konstrukce nebo práce.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</si>
</sst>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dimension ref="A1:F1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4</v>
      </c>
    </row>
    <row r="6" spans="2:3" ht="12.75" customHeight="1">
      <c r="B6" s="8" t="s">
        <v>5</v>
      </c>
      <c s="10">
        <f>0+C10+C12+C15</f>
      </c>
    </row>
    <row r="7" spans="2:3" ht="12.75" customHeight="1">
      <c r="B7" s="8" t="s">
        <v>6</v>
      </c>
      <c s="10">
        <f>0+E10+E12+E15</f>
      </c>
    </row>
    <row r="9" spans="1:6" ht="12.75" customHeight="1">
      <c r="A9" s="9" t="s">
        <v>7</v>
      </c>
      <c s="9" t="s">
        <v>8</v>
      </c>
      <c s="9" t="s">
        <v>9</v>
      </c>
      <c s="9" t="s">
        <v>10</v>
      </c>
      <c s="9" t="s">
        <v>11</v>
      </c>
      <c s="9" t="s">
        <v>12</v>
      </c>
    </row>
    <row r="10" spans="1:6" ht="25.5">
      <c r="A10" s="11" t="s">
        <v>13</v>
      </c>
      <c s="12" t="s">
        <v>14</v>
      </c>
      <c s="14">
        <f>0+C11</f>
      </c>
      <c s="14">
        <f>C10*0.21</f>
      </c>
      <c s="14">
        <f>0+E11</f>
      </c>
      <c s="13">
        <f>0+F11</f>
      </c>
    </row>
    <row r="11" spans="1:6" ht="12.75">
      <c r="A11" s="11" t="s">
        <v>15</v>
      </c>
      <c s="12" t="s">
        <v>16</v>
      </c>
      <c s="14">
        <f>'PS 20-12'!K8+'PS 20-12'!M8</f>
      </c>
      <c s="14">
        <f>C11*0.21</f>
      </c>
      <c s="14">
        <f>C11+D11</f>
      </c>
      <c s="13">
        <f>'PS 20-12'!T7</f>
      </c>
    </row>
    <row r="12" spans="1:6" ht="12.75">
      <c r="A12" s="11" t="s">
        <v>365</v>
      </c>
      <c s="12" t="s">
        <v>366</v>
      </c>
      <c s="14">
        <f>0+C13+C14</f>
      </c>
      <c s="14">
        <f>C12*0.21</f>
      </c>
      <c s="14">
        <f>0+E13+E14</f>
      </c>
      <c s="13">
        <f>0+F13+F14</f>
      </c>
    </row>
    <row r="13" spans="1:6" ht="12.75">
      <c r="A13" s="11" t="s">
        <v>367</v>
      </c>
      <c s="12" t="s">
        <v>368</v>
      </c>
      <c s="14">
        <f>'SO 14-10'!K8+'SO 14-10'!M8</f>
      </c>
      <c s="14">
        <f>C13*0.21</f>
      </c>
      <c s="14">
        <f>C13+D13</f>
      </c>
      <c s="13">
        <f>'SO 14-10'!T7</f>
      </c>
    </row>
    <row r="14" spans="1:6" ht="12.75">
      <c r="A14" s="11" t="s">
        <v>447</v>
      </c>
      <c s="12" t="s">
        <v>448</v>
      </c>
      <c s="14">
        <f>'SO 14-10.2'!K8+'SO 14-10.2'!M8</f>
      </c>
      <c s="14">
        <f>C14*0.21</f>
      </c>
      <c s="14">
        <f>C14+D14</f>
      </c>
      <c s="13">
        <f>'SO 14-10.2'!T7</f>
      </c>
    </row>
    <row r="15" spans="1:6" ht="12.75">
      <c r="A15" s="11" t="s">
        <v>118</v>
      </c>
      <c s="12" t="s">
        <v>485</v>
      </c>
      <c s="14">
        <f>0+C16</f>
      </c>
      <c s="14">
        <f>C15*0.21</f>
      </c>
      <c s="14">
        <f>0+E16</f>
      </c>
      <c s="13">
        <f>0+F16</f>
      </c>
    </row>
    <row r="16" spans="1:6" ht="12.75">
      <c r="A16" s="11" t="s">
        <v>486</v>
      </c>
      <c s="12" t="s">
        <v>487</v>
      </c>
      <c s="14">
        <f>'SO 36-12'!K8+'SO 36-12'!M8</f>
      </c>
      <c s="14">
        <f>C16*0.21</f>
      </c>
      <c s="14">
        <f>C16+D16</f>
      </c>
      <c s="13">
        <f>'SO 36-12'!T7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13</v>
      </c>
      <c s="41">
        <f>Rekapitulace!C10</f>
      </c>
      <c s="20" t="s">
        <v>0</v>
      </c>
      <c t="s">
        <v>22</v>
      </c>
      <c t="s">
        <v>26</v>
      </c>
    </row>
    <row r="4" spans="1:16" ht="32" customHeight="1">
      <c r="A4" s="24" t="s">
        <v>19</v>
      </c>
      <c s="25" t="s">
        <v>27</v>
      </c>
      <c s="27" t="s">
        <v>13</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COUNTIFS(L8:L344,"=0",A8:A344,"P")+COUNTIFS(L8:L344,"",A8:A344,"P")+SUM(Q8:Q344)</f>
      </c>
    </row>
    <row r="8" spans="1:13" ht="12.75">
      <c r="A8" t="s">
        <v>43</v>
      </c>
      <c r="C8" s="28" t="s">
        <v>44</v>
      </c>
      <c r="E8" s="30" t="s">
        <v>16</v>
      </c>
      <c r="J8" s="29">
        <f>0+J9+J18+J23</f>
      </c>
      <c s="29">
        <f>0+K9+K18+K23</f>
      </c>
      <c s="29">
        <f>0+L9+L18+L23</f>
      </c>
      <c s="29">
        <f>0+M9+M18+M23</f>
      </c>
    </row>
    <row r="9" spans="1:13" ht="12.75">
      <c r="A9" t="s">
        <v>45</v>
      </c>
      <c r="C9" s="31" t="s">
        <v>46</v>
      </c>
      <c r="E9" s="33" t="s">
        <v>47</v>
      </c>
      <c r="J9" s="32">
        <f>0</f>
      </c>
      <c s="32">
        <f>0</f>
      </c>
      <c s="32">
        <f>0+L10+L14</f>
      </c>
      <c s="32">
        <f>0+M10+M14</f>
      </c>
    </row>
    <row r="10" spans="1:16" ht="12.75">
      <c r="A10" t="s">
        <v>48</v>
      </c>
      <c s="34" t="s">
        <v>46</v>
      </c>
      <c s="34" t="s">
        <v>49</v>
      </c>
      <c s="35" t="s">
        <v>4</v>
      </c>
      <c s="6" t="s">
        <v>50</v>
      </c>
      <c s="36" t="s">
        <v>51</v>
      </c>
      <c s="37">
        <v>2</v>
      </c>
      <c s="36">
        <v>0</v>
      </c>
      <c s="36">
        <f>ROUND(G10*H10,6)</f>
      </c>
      <c r="L10" s="38">
        <v>0</v>
      </c>
      <c s="32">
        <f>ROUND(ROUND(L10,2)*ROUND(G10,3),2)</f>
      </c>
      <c s="36" t="s">
        <v>52</v>
      </c>
      <c>
        <f>(M10*21)/100</f>
      </c>
      <c t="s">
        <v>26</v>
      </c>
    </row>
    <row r="11" spans="1:5" ht="12.75">
      <c r="A11" s="35" t="s">
        <v>53</v>
      </c>
      <c r="E11" s="39" t="s">
        <v>4</v>
      </c>
    </row>
    <row r="12" spans="1:5" ht="12.75">
      <c r="A12" s="35" t="s">
        <v>54</v>
      </c>
      <c r="E12" s="40" t="s">
        <v>4</v>
      </c>
    </row>
    <row r="13" spans="1:5" ht="318.75">
      <c r="A13" t="s">
        <v>55</v>
      </c>
      <c r="E13" s="39" t="s">
        <v>56</v>
      </c>
    </row>
    <row r="14" spans="1:16" ht="12.75">
      <c r="A14" t="s">
        <v>48</v>
      </c>
      <c s="34" t="s">
        <v>26</v>
      </c>
      <c s="34" t="s">
        <v>57</v>
      </c>
      <c s="35" t="s">
        <v>4</v>
      </c>
      <c s="6" t="s">
        <v>58</v>
      </c>
      <c s="36" t="s">
        <v>51</v>
      </c>
      <c s="37">
        <v>0.5</v>
      </c>
      <c s="36">
        <v>0</v>
      </c>
      <c s="36">
        <f>ROUND(G14*H14,6)</f>
      </c>
      <c r="L14" s="38">
        <v>0</v>
      </c>
      <c s="32">
        <f>ROUND(ROUND(L14,2)*ROUND(G14,3),2)</f>
      </c>
      <c s="36" t="s">
        <v>52</v>
      </c>
      <c>
        <f>(M14*21)/100</f>
      </c>
      <c t="s">
        <v>26</v>
      </c>
    </row>
    <row r="15" spans="1:5" ht="12.75">
      <c r="A15" s="35" t="s">
        <v>53</v>
      </c>
      <c r="E15" s="39" t="s">
        <v>4</v>
      </c>
    </row>
    <row r="16" spans="1:5" ht="12.75">
      <c r="A16" s="35" t="s">
        <v>54</v>
      </c>
      <c r="E16" s="40" t="s">
        <v>4</v>
      </c>
    </row>
    <row r="17" spans="1:5" ht="242.25">
      <c r="A17" t="s">
        <v>55</v>
      </c>
      <c r="E17" s="39" t="s">
        <v>59</v>
      </c>
    </row>
    <row r="18" spans="1:13" ht="12.75">
      <c r="A18" t="s">
        <v>45</v>
      </c>
      <c r="C18" s="31" t="s">
        <v>25</v>
      </c>
      <c r="E18" s="33" t="s">
        <v>60</v>
      </c>
      <c r="J18" s="32">
        <f>0</f>
      </c>
      <c s="32">
        <f>0</f>
      </c>
      <c s="32">
        <f>0+L19</f>
      </c>
      <c s="32">
        <f>0+M19</f>
      </c>
    </row>
    <row r="19" spans="1:16" ht="12.75">
      <c r="A19" t="s">
        <v>48</v>
      </c>
      <c s="34" t="s">
        <v>25</v>
      </c>
      <c s="34" t="s">
        <v>61</v>
      </c>
      <c s="35" t="s">
        <v>4</v>
      </c>
      <c s="6" t="s">
        <v>62</v>
      </c>
      <c s="36" t="s">
        <v>51</v>
      </c>
      <c s="37">
        <v>1.5</v>
      </c>
      <c s="36">
        <v>0</v>
      </c>
      <c s="36">
        <f>ROUND(G19*H19,6)</f>
      </c>
      <c r="L19" s="38">
        <v>0</v>
      </c>
      <c s="32">
        <f>ROUND(ROUND(L19,2)*ROUND(G19,3),2)</f>
      </c>
      <c s="36" t="s">
        <v>52</v>
      </c>
      <c>
        <f>(M19*21)/100</f>
      </c>
      <c t="s">
        <v>26</v>
      </c>
    </row>
    <row r="20" spans="1:5" ht="12.75">
      <c r="A20" s="35" t="s">
        <v>53</v>
      </c>
      <c r="E20" s="39" t="s">
        <v>4</v>
      </c>
    </row>
    <row r="21" spans="1:5" ht="12.75">
      <c r="A21" s="35" t="s">
        <v>54</v>
      </c>
      <c r="E21" s="40" t="s">
        <v>4</v>
      </c>
    </row>
    <row r="22" spans="1:5" ht="229.5">
      <c r="A22" t="s">
        <v>55</v>
      </c>
      <c r="E22" s="39" t="s">
        <v>63</v>
      </c>
    </row>
    <row r="23" spans="1:13" ht="12.75">
      <c r="A23" t="s">
        <v>45</v>
      </c>
      <c r="C23" s="31" t="s">
        <v>64</v>
      </c>
      <c r="E23" s="33" t="s">
        <v>65</v>
      </c>
      <c r="J23" s="32">
        <f>0</f>
      </c>
      <c s="32">
        <f>0</f>
      </c>
      <c s="32">
        <f>0+L24+L28+L32+L36+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f>
      </c>
      <c s="32">
        <f>0+M24+M28+M32+M36+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f>
      </c>
    </row>
    <row r="24" spans="1:16" ht="12.75">
      <c r="A24" t="s">
        <v>48</v>
      </c>
      <c s="34" t="s">
        <v>66</v>
      </c>
      <c s="34" t="s">
        <v>67</v>
      </c>
      <c s="35" t="s">
        <v>4</v>
      </c>
      <c s="6" t="s">
        <v>68</v>
      </c>
      <c s="36" t="s">
        <v>69</v>
      </c>
      <c s="37">
        <v>5</v>
      </c>
      <c s="36">
        <v>0</v>
      </c>
      <c s="36">
        <f>ROUND(G24*H24,6)</f>
      </c>
      <c r="L24" s="38">
        <v>0</v>
      </c>
      <c s="32">
        <f>ROUND(ROUND(L24,2)*ROUND(G24,3),2)</f>
      </c>
      <c s="36" t="s">
        <v>52</v>
      </c>
      <c>
        <f>(M24*21)/100</f>
      </c>
      <c t="s">
        <v>26</v>
      </c>
    </row>
    <row r="25" spans="1:5" ht="12.75">
      <c r="A25" s="35" t="s">
        <v>53</v>
      </c>
      <c r="E25" s="39" t="s">
        <v>4</v>
      </c>
    </row>
    <row r="26" spans="1:5" ht="12.75">
      <c r="A26" s="35" t="s">
        <v>54</v>
      </c>
      <c r="E26" s="40" t="s">
        <v>4</v>
      </c>
    </row>
    <row r="27" spans="1:5" ht="102">
      <c r="A27" t="s">
        <v>55</v>
      </c>
      <c r="E27" s="39" t="s">
        <v>70</v>
      </c>
    </row>
    <row r="28" spans="1:16" ht="12.75">
      <c r="A28" t="s">
        <v>48</v>
      </c>
      <c s="34" t="s">
        <v>71</v>
      </c>
      <c s="34" t="s">
        <v>72</v>
      </c>
      <c s="35" t="s">
        <v>4</v>
      </c>
      <c s="6" t="s">
        <v>73</v>
      </c>
      <c s="36" t="s">
        <v>69</v>
      </c>
      <c s="37">
        <v>20</v>
      </c>
      <c s="36">
        <v>0</v>
      </c>
      <c s="36">
        <f>ROUND(G28*H28,6)</f>
      </c>
      <c r="L28" s="38">
        <v>0</v>
      </c>
      <c s="32">
        <f>ROUND(ROUND(L28,2)*ROUND(G28,3),2)</f>
      </c>
      <c s="36" t="s">
        <v>52</v>
      </c>
      <c>
        <f>(M28*21)/100</f>
      </c>
      <c t="s">
        <v>26</v>
      </c>
    </row>
    <row r="29" spans="1:5" ht="12.75">
      <c r="A29" s="35" t="s">
        <v>53</v>
      </c>
      <c r="E29" s="39" t="s">
        <v>4</v>
      </c>
    </row>
    <row r="30" spans="1:5" ht="12.75">
      <c r="A30" s="35" t="s">
        <v>54</v>
      </c>
      <c r="E30" s="40" t="s">
        <v>4</v>
      </c>
    </row>
    <row r="31" spans="1:5" ht="127.5">
      <c r="A31" t="s">
        <v>55</v>
      </c>
      <c r="E31" s="39" t="s">
        <v>74</v>
      </c>
    </row>
    <row r="32" spans="1:16" ht="12.75">
      <c r="A32" t="s">
        <v>48</v>
      </c>
      <c s="34" t="s">
        <v>75</v>
      </c>
      <c s="34" t="s">
        <v>76</v>
      </c>
      <c s="35" t="s">
        <v>4</v>
      </c>
      <c s="6" t="s">
        <v>77</v>
      </c>
      <c s="36" t="s">
        <v>78</v>
      </c>
      <c s="37">
        <v>2</v>
      </c>
      <c s="36">
        <v>0</v>
      </c>
      <c s="36">
        <f>ROUND(G32*H32,6)</f>
      </c>
      <c r="L32" s="38">
        <v>0</v>
      </c>
      <c s="32">
        <f>ROUND(ROUND(L32,2)*ROUND(G32,3),2)</f>
      </c>
      <c s="36" t="s">
        <v>52</v>
      </c>
      <c>
        <f>(M32*21)/100</f>
      </c>
      <c t="s">
        <v>26</v>
      </c>
    </row>
    <row r="33" spans="1:5" ht="12.75">
      <c r="A33" s="35" t="s">
        <v>53</v>
      </c>
      <c r="E33" s="39" t="s">
        <v>4</v>
      </c>
    </row>
    <row r="34" spans="1:5" ht="12.75">
      <c r="A34" s="35" t="s">
        <v>54</v>
      </c>
      <c r="E34" s="40" t="s">
        <v>4</v>
      </c>
    </row>
    <row r="35" spans="1:5" ht="102">
      <c r="A35" t="s">
        <v>55</v>
      </c>
      <c r="E35" s="39" t="s">
        <v>79</v>
      </c>
    </row>
    <row r="36" spans="1:16" ht="12.75">
      <c r="A36" t="s">
        <v>48</v>
      </c>
      <c s="34" t="s">
        <v>64</v>
      </c>
      <c s="34" t="s">
        <v>80</v>
      </c>
      <c s="35" t="s">
        <v>4</v>
      </c>
      <c s="6" t="s">
        <v>81</v>
      </c>
      <c s="36" t="s">
        <v>69</v>
      </c>
      <c s="37">
        <v>1010</v>
      </c>
      <c s="36">
        <v>0</v>
      </c>
      <c s="36">
        <f>ROUND(G36*H36,6)</f>
      </c>
      <c r="L36" s="38">
        <v>0</v>
      </c>
      <c s="32">
        <f>ROUND(ROUND(L36,2)*ROUND(G36,3),2)</f>
      </c>
      <c s="36" t="s">
        <v>52</v>
      </c>
      <c>
        <f>(M36*21)/100</f>
      </c>
      <c t="s">
        <v>26</v>
      </c>
    </row>
    <row r="37" spans="1:5" ht="12.75">
      <c r="A37" s="35" t="s">
        <v>53</v>
      </c>
      <c r="E37" s="39" t="s">
        <v>4</v>
      </c>
    </row>
    <row r="38" spans="1:5" ht="12.75">
      <c r="A38" s="35" t="s">
        <v>54</v>
      </c>
      <c r="E38" s="40" t="s">
        <v>4</v>
      </c>
    </row>
    <row r="39" spans="1:5" ht="89.25">
      <c r="A39" t="s">
        <v>55</v>
      </c>
      <c r="E39" s="39" t="s">
        <v>82</v>
      </c>
    </row>
    <row r="40" spans="1:16" ht="12.75">
      <c r="A40" t="s">
        <v>48</v>
      </c>
      <c s="34" t="s">
        <v>83</v>
      </c>
      <c s="34" t="s">
        <v>84</v>
      </c>
      <c s="35" t="s">
        <v>4</v>
      </c>
      <c s="6" t="s">
        <v>85</v>
      </c>
      <c s="36" t="s">
        <v>78</v>
      </c>
      <c s="37">
        <v>1</v>
      </c>
      <c s="36">
        <v>0</v>
      </c>
      <c s="36">
        <f>ROUND(G40*H40,6)</f>
      </c>
      <c r="L40" s="38">
        <v>0</v>
      </c>
      <c s="32">
        <f>ROUND(ROUND(L40,2)*ROUND(G40,3),2)</f>
      </c>
      <c s="36" t="s">
        <v>86</v>
      </c>
      <c>
        <f>(M40*21)/100</f>
      </c>
      <c t="s">
        <v>26</v>
      </c>
    </row>
    <row r="41" spans="1:5" ht="12.75">
      <c r="A41" s="35" t="s">
        <v>53</v>
      </c>
      <c r="E41" s="39" t="s">
        <v>4</v>
      </c>
    </row>
    <row r="42" spans="1:5" ht="12.75">
      <c r="A42" s="35" t="s">
        <v>54</v>
      </c>
      <c r="E42" s="40" t="s">
        <v>4</v>
      </c>
    </row>
    <row r="43" spans="1:5" ht="127.5">
      <c r="A43" t="s">
        <v>55</v>
      </c>
      <c r="E43" s="39" t="s">
        <v>87</v>
      </c>
    </row>
    <row r="44" spans="1:16" ht="12.75">
      <c r="A44" t="s">
        <v>48</v>
      </c>
      <c s="34" t="s">
        <v>88</v>
      </c>
      <c s="34" t="s">
        <v>89</v>
      </c>
      <c s="35" t="s">
        <v>4</v>
      </c>
      <c s="6" t="s">
        <v>90</v>
      </c>
      <c s="36" t="s">
        <v>78</v>
      </c>
      <c s="37">
        <v>10</v>
      </c>
      <c s="36">
        <v>0</v>
      </c>
      <c s="36">
        <f>ROUND(G44*H44,6)</f>
      </c>
      <c r="L44" s="38">
        <v>0</v>
      </c>
      <c s="32">
        <f>ROUND(ROUND(L44,2)*ROUND(G44,3),2)</f>
      </c>
      <c s="36" t="s">
        <v>52</v>
      </c>
      <c>
        <f>(M44*21)/100</f>
      </c>
      <c t="s">
        <v>26</v>
      </c>
    </row>
    <row r="45" spans="1:5" ht="12.75">
      <c r="A45" s="35" t="s">
        <v>53</v>
      </c>
      <c r="E45" s="39" t="s">
        <v>4</v>
      </c>
    </row>
    <row r="46" spans="1:5" ht="12.75">
      <c r="A46" s="35" t="s">
        <v>54</v>
      </c>
      <c r="E46" s="40" t="s">
        <v>4</v>
      </c>
    </row>
    <row r="47" spans="1:5" ht="102">
      <c r="A47" t="s">
        <v>55</v>
      </c>
      <c r="E47" s="39" t="s">
        <v>91</v>
      </c>
    </row>
    <row r="48" spans="1:16" ht="12.75">
      <c r="A48" t="s">
        <v>48</v>
      </c>
      <c s="34" t="s">
        <v>92</v>
      </c>
      <c s="34" t="s">
        <v>93</v>
      </c>
      <c s="35" t="s">
        <v>4</v>
      </c>
      <c s="6" t="s">
        <v>94</v>
      </c>
      <c s="36" t="s">
        <v>78</v>
      </c>
      <c s="37">
        <v>1</v>
      </c>
      <c s="36">
        <v>0</v>
      </c>
      <c s="36">
        <f>ROUND(G48*H48,6)</f>
      </c>
      <c r="L48" s="38">
        <v>0</v>
      </c>
      <c s="32">
        <f>ROUND(ROUND(L48,2)*ROUND(G48,3),2)</f>
      </c>
      <c s="36" t="s">
        <v>52</v>
      </c>
      <c>
        <f>(M48*21)/100</f>
      </c>
      <c t="s">
        <v>26</v>
      </c>
    </row>
    <row r="49" spans="1:5" ht="12.75">
      <c r="A49" s="35" t="s">
        <v>53</v>
      </c>
      <c r="E49" s="39" t="s">
        <v>4</v>
      </c>
    </row>
    <row r="50" spans="1:5" ht="12.75">
      <c r="A50" s="35" t="s">
        <v>54</v>
      </c>
      <c r="E50" s="40" t="s">
        <v>4</v>
      </c>
    </row>
    <row r="51" spans="1:5" ht="102">
      <c r="A51" t="s">
        <v>55</v>
      </c>
      <c r="E51" s="39" t="s">
        <v>91</v>
      </c>
    </row>
    <row r="52" spans="1:16" ht="25.5">
      <c r="A52" t="s">
        <v>48</v>
      </c>
      <c s="34" t="s">
        <v>95</v>
      </c>
      <c s="34" t="s">
        <v>96</v>
      </c>
      <c s="35" t="s">
        <v>4</v>
      </c>
      <c s="6" t="s">
        <v>97</v>
      </c>
      <c s="36" t="s">
        <v>78</v>
      </c>
      <c s="37">
        <v>10</v>
      </c>
      <c s="36">
        <v>0</v>
      </c>
      <c s="36">
        <f>ROUND(G52*H52,6)</f>
      </c>
      <c r="L52" s="38">
        <v>0</v>
      </c>
      <c s="32">
        <f>ROUND(ROUND(L52,2)*ROUND(G52,3),2)</f>
      </c>
      <c s="36" t="s">
        <v>52</v>
      </c>
      <c>
        <f>(M52*21)/100</f>
      </c>
      <c t="s">
        <v>26</v>
      </c>
    </row>
    <row r="53" spans="1:5" ht="12.75">
      <c r="A53" s="35" t="s">
        <v>53</v>
      </c>
      <c r="E53" s="39" t="s">
        <v>4</v>
      </c>
    </row>
    <row r="54" spans="1:5" ht="12.75">
      <c r="A54" s="35" t="s">
        <v>54</v>
      </c>
      <c r="E54" s="40" t="s">
        <v>4</v>
      </c>
    </row>
    <row r="55" spans="1:5" ht="102">
      <c r="A55" t="s">
        <v>55</v>
      </c>
      <c r="E55" s="39" t="s">
        <v>91</v>
      </c>
    </row>
    <row r="56" spans="1:16" ht="12.75">
      <c r="A56" t="s">
        <v>48</v>
      </c>
      <c s="34" t="s">
        <v>98</v>
      </c>
      <c s="34" t="s">
        <v>99</v>
      </c>
      <c s="35" t="s">
        <v>4</v>
      </c>
      <c s="6" t="s">
        <v>100</v>
      </c>
      <c s="36" t="s">
        <v>78</v>
      </c>
      <c s="37">
        <v>10</v>
      </c>
      <c s="36">
        <v>0</v>
      </c>
      <c s="36">
        <f>ROUND(G56*H56,6)</f>
      </c>
      <c r="L56" s="38">
        <v>0</v>
      </c>
      <c s="32">
        <f>ROUND(ROUND(L56,2)*ROUND(G56,3),2)</f>
      </c>
      <c s="36" t="s">
        <v>52</v>
      </c>
      <c>
        <f>(M56*21)/100</f>
      </c>
      <c t="s">
        <v>26</v>
      </c>
    </row>
    <row r="57" spans="1:5" ht="12.75">
      <c r="A57" s="35" t="s">
        <v>53</v>
      </c>
      <c r="E57" s="39" t="s">
        <v>4</v>
      </c>
    </row>
    <row r="58" spans="1:5" ht="12.75">
      <c r="A58" s="35" t="s">
        <v>54</v>
      </c>
      <c r="E58" s="40" t="s">
        <v>4</v>
      </c>
    </row>
    <row r="59" spans="1:5" ht="102">
      <c r="A59" t="s">
        <v>55</v>
      </c>
      <c r="E59" s="39" t="s">
        <v>91</v>
      </c>
    </row>
    <row r="60" spans="1:16" ht="12.75">
      <c r="A60" t="s">
        <v>48</v>
      </c>
      <c s="34" t="s">
        <v>101</v>
      </c>
      <c s="34" t="s">
        <v>102</v>
      </c>
      <c s="35" t="s">
        <v>4</v>
      </c>
      <c s="6" t="s">
        <v>103</v>
      </c>
      <c s="36" t="s">
        <v>104</v>
      </c>
      <c s="37">
        <v>4.2</v>
      </c>
      <c s="36">
        <v>0</v>
      </c>
      <c s="36">
        <f>ROUND(G60*H60,6)</f>
      </c>
      <c r="L60" s="38">
        <v>0</v>
      </c>
      <c s="32">
        <f>ROUND(ROUND(L60,2)*ROUND(G60,3),2)</f>
      </c>
      <c s="36" t="s">
        <v>52</v>
      </c>
      <c>
        <f>(M60*21)/100</f>
      </c>
      <c t="s">
        <v>26</v>
      </c>
    </row>
    <row r="61" spans="1:5" ht="12.75">
      <c r="A61" s="35" t="s">
        <v>53</v>
      </c>
      <c r="E61" s="39" t="s">
        <v>4</v>
      </c>
    </row>
    <row r="62" spans="1:5" ht="12.75">
      <c r="A62" s="35" t="s">
        <v>54</v>
      </c>
      <c r="E62" s="40" t="s">
        <v>4</v>
      </c>
    </row>
    <row r="63" spans="1:5" ht="153">
      <c r="A63" t="s">
        <v>55</v>
      </c>
      <c r="E63" s="39" t="s">
        <v>105</v>
      </c>
    </row>
    <row r="64" spans="1:16" ht="12.75">
      <c r="A64" t="s">
        <v>48</v>
      </c>
      <c s="34" t="s">
        <v>106</v>
      </c>
      <c s="34" t="s">
        <v>107</v>
      </c>
      <c s="35" t="s">
        <v>4</v>
      </c>
      <c s="6" t="s">
        <v>108</v>
      </c>
      <c s="36" t="s">
        <v>69</v>
      </c>
      <c s="37">
        <v>1050</v>
      </c>
      <c s="36">
        <v>0</v>
      </c>
      <c s="36">
        <f>ROUND(G64*H64,6)</f>
      </c>
      <c r="L64" s="38">
        <v>0</v>
      </c>
      <c s="32">
        <f>ROUND(ROUND(L64,2)*ROUND(G64,3),2)</f>
      </c>
      <c s="36" t="s">
        <v>52</v>
      </c>
      <c>
        <f>(M64*21)/100</f>
      </c>
      <c t="s">
        <v>26</v>
      </c>
    </row>
    <row r="65" spans="1:5" ht="12.75">
      <c r="A65" s="35" t="s">
        <v>53</v>
      </c>
      <c r="E65" s="39" t="s">
        <v>4</v>
      </c>
    </row>
    <row r="66" spans="1:5" ht="12.75">
      <c r="A66" s="35" t="s">
        <v>54</v>
      </c>
      <c r="E66" s="40" t="s">
        <v>4</v>
      </c>
    </row>
    <row r="67" spans="1:5" ht="114.75">
      <c r="A67" t="s">
        <v>55</v>
      </c>
      <c r="E67" s="39" t="s">
        <v>109</v>
      </c>
    </row>
    <row r="68" spans="1:16" ht="12.75">
      <c r="A68" t="s">
        <v>48</v>
      </c>
      <c s="34" t="s">
        <v>110</v>
      </c>
      <c s="34" t="s">
        <v>111</v>
      </c>
      <c s="35" t="s">
        <v>4</v>
      </c>
      <c s="6" t="s">
        <v>112</v>
      </c>
      <c s="36" t="s">
        <v>78</v>
      </c>
      <c s="37">
        <v>3</v>
      </c>
      <c s="36">
        <v>0</v>
      </c>
      <c s="36">
        <f>ROUND(G68*H68,6)</f>
      </c>
      <c r="L68" s="38">
        <v>0</v>
      </c>
      <c s="32">
        <f>ROUND(ROUND(L68,2)*ROUND(G68,3),2)</f>
      </c>
      <c s="36" t="s">
        <v>52</v>
      </c>
      <c>
        <f>(M68*21)/100</f>
      </c>
      <c t="s">
        <v>26</v>
      </c>
    </row>
    <row r="69" spans="1:5" ht="12.75">
      <c r="A69" s="35" t="s">
        <v>53</v>
      </c>
      <c r="E69" s="39" t="s">
        <v>4</v>
      </c>
    </row>
    <row r="70" spans="1:5" ht="12.75">
      <c r="A70" s="35" t="s">
        <v>54</v>
      </c>
      <c r="E70" s="40" t="s">
        <v>4</v>
      </c>
    </row>
    <row r="71" spans="1:5" ht="178.5">
      <c r="A71" t="s">
        <v>55</v>
      </c>
      <c r="E71" s="39" t="s">
        <v>113</v>
      </c>
    </row>
    <row r="72" spans="1:16" ht="12.75">
      <c r="A72" t="s">
        <v>48</v>
      </c>
      <c s="34" t="s">
        <v>114</v>
      </c>
      <c s="34" t="s">
        <v>115</v>
      </c>
      <c s="35" t="s">
        <v>4</v>
      </c>
      <c s="6" t="s">
        <v>116</v>
      </c>
      <c s="36" t="s">
        <v>69</v>
      </c>
      <c s="37">
        <v>910</v>
      </c>
      <c s="36">
        <v>0</v>
      </c>
      <c s="36">
        <f>ROUND(G72*H72,6)</f>
      </c>
      <c r="L72" s="38">
        <v>0</v>
      </c>
      <c s="32">
        <f>ROUND(ROUND(L72,2)*ROUND(G72,3),2)</f>
      </c>
      <c s="36" t="s">
        <v>52</v>
      </c>
      <c>
        <f>(M72*21)/100</f>
      </c>
      <c t="s">
        <v>26</v>
      </c>
    </row>
    <row r="73" spans="1:5" ht="12.75">
      <c r="A73" s="35" t="s">
        <v>53</v>
      </c>
      <c r="E73" s="39" t="s">
        <v>4</v>
      </c>
    </row>
    <row r="74" spans="1:5" ht="12.75">
      <c r="A74" s="35" t="s">
        <v>54</v>
      </c>
      <c r="E74" s="40" t="s">
        <v>4</v>
      </c>
    </row>
    <row r="75" spans="1:5" ht="153">
      <c r="A75" t="s">
        <v>55</v>
      </c>
      <c r="E75" s="39" t="s">
        <v>117</v>
      </c>
    </row>
    <row r="76" spans="1:16" ht="12.75">
      <c r="A76" t="s">
        <v>48</v>
      </c>
      <c s="34" t="s">
        <v>118</v>
      </c>
      <c s="34" t="s">
        <v>119</v>
      </c>
      <c s="35" t="s">
        <v>4</v>
      </c>
      <c s="6" t="s">
        <v>120</v>
      </c>
      <c s="36" t="s">
        <v>69</v>
      </c>
      <c s="37">
        <v>910</v>
      </c>
      <c s="36">
        <v>0</v>
      </c>
      <c s="36">
        <f>ROUND(G76*H76,6)</f>
      </c>
      <c r="L76" s="38">
        <v>0</v>
      </c>
      <c s="32">
        <f>ROUND(ROUND(L76,2)*ROUND(G76,3),2)</f>
      </c>
      <c s="36" t="s">
        <v>52</v>
      </c>
      <c>
        <f>(M76*21)/100</f>
      </c>
      <c t="s">
        <v>26</v>
      </c>
    </row>
    <row r="77" spans="1:5" ht="12.75">
      <c r="A77" s="35" t="s">
        <v>53</v>
      </c>
      <c r="E77" s="39" t="s">
        <v>4</v>
      </c>
    </row>
    <row r="78" spans="1:5" ht="12.75">
      <c r="A78" s="35" t="s">
        <v>54</v>
      </c>
      <c r="E78" s="40" t="s">
        <v>4</v>
      </c>
    </row>
    <row r="79" spans="1:5" ht="114.75">
      <c r="A79" t="s">
        <v>55</v>
      </c>
      <c r="E79" s="39" t="s">
        <v>121</v>
      </c>
    </row>
    <row r="80" spans="1:16" ht="12.75">
      <c r="A80" t="s">
        <v>48</v>
      </c>
      <c s="34" t="s">
        <v>122</v>
      </c>
      <c s="34" t="s">
        <v>123</v>
      </c>
      <c s="35" t="s">
        <v>4</v>
      </c>
      <c s="6" t="s">
        <v>124</v>
      </c>
      <c s="36" t="s">
        <v>125</v>
      </c>
      <c s="37">
        <v>8</v>
      </c>
      <c s="36">
        <v>0</v>
      </c>
      <c s="36">
        <f>ROUND(G80*H80,6)</f>
      </c>
      <c r="L80" s="38">
        <v>0</v>
      </c>
      <c s="32">
        <f>ROUND(ROUND(L80,2)*ROUND(G80,3),2)</f>
      </c>
      <c s="36" t="s">
        <v>52</v>
      </c>
      <c>
        <f>(M80*21)/100</f>
      </c>
      <c t="s">
        <v>26</v>
      </c>
    </row>
    <row r="81" spans="1:5" ht="12.75">
      <c r="A81" s="35" t="s">
        <v>53</v>
      </c>
      <c r="E81" s="39" t="s">
        <v>4</v>
      </c>
    </row>
    <row r="82" spans="1:5" ht="12.75">
      <c r="A82" s="35" t="s">
        <v>54</v>
      </c>
      <c r="E82" s="40" t="s">
        <v>4</v>
      </c>
    </row>
    <row r="83" spans="1:5" ht="127.5">
      <c r="A83" t="s">
        <v>55</v>
      </c>
      <c r="E83" s="39" t="s">
        <v>126</v>
      </c>
    </row>
    <row r="84" spans="1:16" ht="12.75">
      <c r="A84" t="s">
        <v>48</v>
      </c>
      <c s="34" t="s">
        <v>127</v>
      </c>
      <c s="34" t="s">
        <v>128</v>
      </c>
      <c s="35" t="s">
        <v>4</v>
      </c>
      <c s="6" t="s">
        <v>129</v>
      </c>
      <c s="36" t="s">
        <v>69</v>
      </c>
      <c s="37">
        <v>910</v>
      </c>
      <c s="36">
        <v>0</v>
      </c>
      <c s="36">
        <f>ROUND(G84*H84,6)</f>
      </c>
      <c r="L84" s="38">
        <v>0</v>
      </c>
      <c s="32">
        <f>ROUND(ROUND(L84,2)*ROUND(G84,3),2)</f>
      </c>
      <c s="36" t="s">
        <v>52</v>
      </c>
      <c>
        <f>(M84*21)/100</f>
      </c>
      <c t="s">
        <v>26</v>
      </c>
    </row>
    <row r="85" spans="1:5" ht="12.75">
      <c r="A85" s="35" t="s">
        <v>53</v>
      </c>
      <c r="E85" s="39" t="s">
        <v>4</v>
      </c>
    </row>
    <row r="86" spans="1:5" ht="12.75">
      <c r="A86" s="35" t="s">
        <v>54</v>
      </c>
      <c r="E86" s="40" t="s">
        <v>4</v>
      </c>
    </row>
    <row r="87" spans="1:5" ht="127.5">
      <c r="A87" t="s">
        <v>55</v>
      </c>
      <c r="E87" s="39" t="s">
        <v>130</v>
      </c>
    </row>
    <row r="88" spans="1:16" ht="12.75">
      <c r="A88" t="s">
        <v>48</v>
      </c>
      <c s="34" t="s">
        <v>131</v>
      </c>
      <c s="34" t="s">
        <v>132</v>
      </c>
      <c s="35" t="s">
        <v>4</v>
      </c>
      <c s="6" t="s">
        <v>133</v>
      </c>
      <c s="36" t="s">
        <v>78</v>
      </c>
      <c s="37">
        <v>10</v>
      </c>
      <c s="36">
        <v>0</v>
      </c>
      <c s="36">
        <f>ROUND(G88*H88,6)</f>
      </c>
      <c r="L88" s="38">
        <v>0</v>
      </c>
      <c s="32">
        <f>ROUND(ROUND(L88,2)*ROUND(G88,3),2)</f>
      </c>
      <c s="36" t="s">
        <v>52</v>
      </c>
      <c>
        <f>(M88*21)/100</f>
      </c>
      <c t="s">
        <v>26</v>
      </c>
    </row>
    <row r="89" spans="1:5" ht="12.75">
      <c r="A89" s="35" t="s">
        <v>53</v>
      </c>
      <c r="E89" s="39" t="s">
        <v>4</v>
      </c>
    </row>
    <row r="90" spans="1:5" ht="12.75">
      <c r="A90" s="35" t="s">
        <v>54</v>
      </c>
      <c r="E90" s="40" t="s">
        <v>4</v>
      </c>
    </row>
    <row r="91" spans="1:5" ht="114.75">
      <c r="A91" t="s">
        <v>55</v>
      </c>
      <c r="E91" s="39" t="s">
        <v>134</v>
      </c>
    </row>
    <row r="92" spans="1:16" ht="12.75">
      <c r="A92" t="s">
        <v>48</v>
      </c>
      <c s="34" t="s">
        <v>135</v>
      </c>
      <c s="34" t="s">
        <v>136</v>
      </c>
      <c s="35" t="s">
        <v>4</v>
      </c>
      <c s="6" t="s">
        <v>137</v>
      </c>
      <c s="36" t="s">
        <v>78</v>
      </c>
      <c s="37">
        <v>10</v>
      </c>
      <c s="36">
        <v>0</v>
      </c>
      <c s="36">
        <f>ROUND(G92*H92,6)</f>
      </c>
      <c r="L92" s="38">
        <v>0</v>
      </c>
      <c s="32">
        <f>ROUND(ROUND(L92,2)*ROUND(G92,3),2)</f>
      </c>
      <c s="36" t="s">
        <v>52</v>
      </c>
      <c>
        <f>(M92*21)/100</f>
      </c>
      <c t="s">
        <v>26</v>
      </c>
    </row>
    <row r="93" spans="1:5" ht="12.75">
      <c r="A93" s="35" t="s">
        <v>53</v>
      </c>
      <c r="E93" s="39" t="s">
        <v>4</v>
      </c>
    </row>
    <row r="94" spans="1:5" ht="12.75">
      <c r="A94" s="35" t="s">
        <v>54</v>
      </c>
      <c r="E94" s="40" t="s">
        <v>4</v>
      </c>
    </row>
    <row r="95" spans="1:5" ht="127.5">
      <c r="A95" t="s">
        <v>55</v>
      </c>
      <c r="E95" s="39" t="s">
        <v>138</v>
      </c>
    </row>
    <row r="96" spans="1:16" ht="12.75">
      <c r="A96" t="s">
        <v>48</v>
      </c>
      <c s="34" t="s">
        <v>139</v>
      </c>
      <c s="34" t="s">
        <v>140</v>
      </c>
      <c s="35" t="s">
        <v>4</v>
      </c>
      <c s="6" t="s">
        <v>141</v>
      </c>
      <c s="36" t="s">
        <v>78</v>
      </c>
      <c s="37">
        <v>14</v>
      </c>
      <c s="36">
        <v>0</v>
      </c>
      <c s="36">
        <f>ROUND(G96*H96,6)</f>
      </c>
      <c r="L96" s="38">
        <v>0</v>
      </c>
      <c s="32">
        <f>ROUND(ROUND(L96,2)*ROUND(G96,3),2)</f>
      </c>
      <c s="36" t="s">
        <v>52</v>
      </c>
      <c>
        <f>(M96*21)/100</f>
      </c>
      <c t="s">
        <v>26</v>
      </c>
    </row>
    <row r="97" spans="1:5" ht="12.75">
      <c r="A97" s="35" t="s">
        <v>53</v>
      </c>
      <c r="E97" s="39" t="s">
        <v>4</v>
      </c>
    </row>
    <row r="98" spans="1:5" ht="12.75">
      <c r="A98" s="35" t="s">
        <v>54</v>
      </c>
      <c r="E98" s="40" t="s">
        <v>4</v>
      </c>
    </row>
    <row r="99" spans="1:5" ht="114.75">
      <c r="A99" t="s">
        <v>55</v>
      </c>
      <c r="E99" s="39" t="s">
        <v>134</v>
      </c>
    </row>
    <row r="100" spans="1:16" ht="12.75">
      <c r="A100" t="s">
        <v>48</v>
      </c>
      <c s="34" t="s">
        <v>142</v>
      </c>
      <c s="34" t="s">
        <v>143</v>
      </c>
      <c s="35" t="s">
        <v>4</v>
      </c>
      <c s="6" t="s">
        <v>144</v>
      </c>
      <c s="36" t="s">
        <v>78</v>
      </c>
      <c s="37">
        <v>14</v>
      </c>
      <c s="36">
        <v>0</v>
      </c>
      <c s="36">
        <f>ROUND(G100*H100,6)</f>
      </c>
      <c r="L100" s="38">
        <v>0</v>
      </c>
      <c s="32">
        <f>ROUND(ROUND(L100,2)*ROUND(G100,3),2)</f>
      </c>
      <c s="36" t="s">
        <v>52</v>
      </c>
      <c>
        <f>(M100*21)/100</f>
      </c>
      <c t="s">
        <v>26</v>
      </c>
    </row>
    <row r="101" spans="1:5" ht="12.75">
      <c r="A101" s="35" t="s">
        <v>53</v>
      </c>
      <c r="E101" s="39" t="s">
        <v>4</v>
      </c>
    </row>
    <row r="102" spans="1:5" ht="12.75">
      <c r="A102" s="35" t="s">
        <v>54</v>
      </c>
      <c r="E102" s="40" t="s">
        <v>4</v>
      </c>
    </row>
    <row r="103" spans="1:5" ht="127.5">
      <c r="A103" t="s">
        <v>55</v>
      </c>
      <c r="E103" s="39" t="s">
        <v>138</v>
      </c>
    </row>
    <row r="104" spans="1:16" ht="12.75">
      <c r="A104" t="s">
        <v>48</v>
      </c>
      <c s="34" t="s">
        <v>145</v>
      </c>
      <c s="34" t="s">
        <v>146</v>
      </c>
      <c s="35" t="s">
        <v>4</v>
      </c>
      <c s="6" t="s">
        <v>147</v>
      </c>
      <c s="36" t="s">
        <v>78</v>
      </c>
      <c s="37">
        <v>14</v>
      </c>
      <c s="36">
        <v>0</v>
      </c>
      <c s="36">
        <f>ROUND(G104*H104,6)</f>
      </c>
      <c r="L104" s="38">
        <v>0</v>
      </c>
      <c s="32">
        <f>ROUND(ROUND(L104,2)*ROUND(G104,3),2)</f>
      </c>
      <c s="36" t="s">
        <v>52</v>
      </c>
      <c>
        <f>(M104*21)/100</f>
      </c>
      <c t="s">
        <v>26</v>
      </c>
    </row>
    <row r="105" spans="1:5" ht="12.75">
      <c r="A105" s="35" t="s">
        <v>53</v>
      </c>
      <c r="E105" s="39" t="s">
        <v>4</v>
      </c>
    </row>
    <row r="106" spans="1:5" ht="12.75">
      <c r="A106" s="35" t="s">
        <v>54</v>
      </c>
      <c r="E106" s="40" t="s">
        <v>4</v>
      </c>
    </row>
    <row r="107" spans="1:5" ht="127.5">
      <c r="A107" t="s">
        <v>55</v>
      </c>
      <c r="E107" s="39" t="s">
        <v>148</v>
      </c>
    </row>
    <row r="108" spans="1:16" ht="12.75">
      <c r="A108" t="s">
        <v>48</v>
      </c>
      <c s="34" t="s">
        <v>149</v>
      </c>
      <c s="34" t="s">
        <v>150</v>
      </c>
      <c s="35" t="s">
        <v>4</v>
      </c>
      <c s="6" t="s">
        <v>151</v>
      </c>
      <c s="36" t="s">
        <v>152</v>
      </c>
      <c s="37">
        <v>28</v>
      </c>
      <c s="36">
        <v>0</v>
      </c>
      <c s="36">
        <f>ROUND(G108*H108,6)</f>
      </c>
      <c r="L108" s="38">
        <v>0</v>
      </c>
      <c s="32">
        <f>ROUND(ROUND(L108,2)*ROUND(G108,3),2)</f>
      </c>
      <c s="36" t="s">
        <v>52</v>
      </c>
      <c>
        <f>(M108*21)/100</f>
      </c>
      <c t="s">
        <v>26</v>
      </c>
    </row>
    <row r="109" spans="1:5" ht="12.75">
      <c r="A109" s="35" t="s">
        <v>53</v>
      </c>
      <c r="E109" s="39" t="s">
        <v>4</v>
      </c>
    </row>
    <row r="110" spans="1:5" ht="12.75">
      <c r="A110" s="35" t="s">
        <v>54</v>
      </c>
      <c r="E110" s="40" t="s">
        <v>4</v>
      </c>
    </row>
    <row r="111" spans="1:5" ht="165.75">
      <c r="A111" t="s">
        <v>55</v>
      </c>
      <c r="E111" s="39" t="s">
        <v>153</v>
      </c>
    </row>
    <row r="112" spans="1:16" ht="12.75">
      <c r="A112" t="s">
        <v>48</v>
      </c>
      <c s="34" t="s">
        <v>154</v>
      </c>
      <c s="34" t="s">
        <v>155</v>
      </c>
      <c s="35" t="s">
        <v>4</v>
      </c>
      <c s="6" t="s">
        <v>156</v>
      </c>
      <c s="36" t="s">
        <v>157</v>
      </c>
      <c s="37">
        <v>2.53</v>
      </c>
      <c s="36">
        <v>0</v>
      </c>
      <c s="36">
        <f>ROUND(G112*H112,6)</f>
      </c>
      <c r="L112" s="38">
        <v>0</v>
      </c>
      <c s="32">
        <f>ROUND(ROUND(L112,2)*ROUND(G112,3),2)</f>
      </c>
      <c s="36" t="s">
        <v>52</v>
      </c>
      <c>
        <f>(M112*21)/100</f>
      </c>
      <c t="s">
        <v>26</v>
      </c>
    </row>
    <row r="113" spans="1:5" ht="12.75">
      <c r="A113" s="35" t="s">
        <v>53</v>
      </c>
      <c r="E113" s="39" t="s">
        <v>4</v>
      </c>
    </row>
    <row r="114" spans="1:5" ht="12.75">
      <c r="A114" s="35" t="s">
        <v>54</v>
      </c>
      <c r="E114" s="40" t="s">
        <v>4</v>
      </c>
    </row>
    <row r="115" spans="1:5" ht="102">
      <c r="A115" t="s">
        <v>55</v>
      </c>
      <c r="E115" s="39" t="s">
        <v>158</v>
      </c>
    </row>
    <row r="116" spans="1:16" ht="12.75">
      <c r="A116" t="s">
        <v>48</v>
      </c>
      <c s="34" t="s">
        <v>159</v>
      </c>
      <c s="34" t="s">
        <v>160</v>
      </c>
      <c s="35" t="s">
        <v>4</v>
      </c>
      <c s="6" t="s">
        <v>161</v>
      </c>
      <c s="36" t="s">
        <v>157</v>
      </c>
      <c s="37">
        <v>2.53</v>
      </c>
      <c s="36">
        <v>0</v>
      </c>
      <c s="36">
        <f>ROUND(G116*H116,6)</f>
      </c>
      <c r="L116" s="38">
        <v>0</v>
      </c>
      <c s="32">
        <f>ROUND(ROUND(L116,2)*ROUND(G116,3),2)</f>
      </c>
      <c s="36" t="s">
        <v>52</v>
      </c>
      <c>
        <f>(M116*21)/100</f>
      </c>
      <c t="s">
        <v>26</v>
      </c>
    </row>
    <row r="117" spans="1:5" ht="12.75">
      <c r="A117" s="35" t="s">
        <v>53</v>
      </c>
      <c r="E117" s="39" t="s">
        <v>4</v>
      </c>
    </row>
    <row r="118" spans="1:5" ht="12.75">
      <c r="A118" s="35" t="s">
        <v>54</v>
      </c>
      <c r="E118" s="40" t="s">
        <v>4</v>
      </c>
    </row>
    <row r="119" spans="1:5" ht="114.75">
      <c r="A119" t="s">
        <v>55</v>
      </c>
      <c r="E119" s="39" t="s">
        <v>162</v>
      </c>
    </row>
    <row r="120" spans="1:16" ht="12.75">
      <c r="A120" t="s">
        <v>48</v>
      </c>
      <c s="34" t="s">
        <v>163</v>
      </c>
      <c s="34" t="s">
        <v>164</v>
      </c>
      <c s="35" t="s">
        <v>4</v>
      </c>
      <c s="6" t="s">
        <v>165</v>
      </c>
      <c s="36" t="s">
        <v>78</v>
      </c>
      <c s="37">
        <v>80</v>
      </c>
      <c s="36">
        <v>0</v>
      </c>
      <c s="36">
        <f>ROUND(G120*H120,6)</f>
      </c>
      <c r="L120" s="38">
        <v>0</v>
      </c>
      <c s="32">
        <f>ROUND(ROUND(L120,2)*ROUND(G120,3),2)</f>
      </c>
      <c s="36" t="s">
        <v>52</v>
      </c>
      <c>
        <f>(M120*21)/100</f>
      </c>
      <c t="s">
        <v>26</v>
      </c>
    </row>
    <row r="121" spans="1:5" ht="12.75">
      <c r="A121" s="35" t="s">
        <v>53</v>
      </c>
      <c r="E121" s="39" t="s">
        <v>4</v>
      </c>
    </row>
    <row r="122" spans="1:5" ht="12.75">
      <c r="A122" s="35" t="s">
        <v>54</v>
      </c>
      <c r="E122" s="40" t="s">
        <v>4</v>
      </c>
    </row>
    <row r="123" spans="1:5" ht="114.75">
      <c r="A123" t="s">
        <v>55</v>
      </c>
      <c r="E123" s="39" t="s">
        <v>166</v>
      </c>
    </row>
    <row r="124" spans="1:16" ht="12.75">
      <c r="A124" t="s">
        <v>48</v>
      </c>
      <c s="34" t="s">
        <v>167</v>
      </c>
      <c s="34" t="s">
        <v>168</v>
      </c>
      <c s="35" t="s">
        <v>4</v>
      </c>
      <c s="6" t="s">
        <v>169</v>
      </c>
      <c s="36" t="s">
        <v>78</v>
      </c>
      <c s="37">
        <v>80</v>
      </c>
      <c s="36">
        <v>0</v>
      </c>
      <c s="36">
        <f>ROUND(G124*H124,6)</f>
      </c>
      <c r="L124" s="38">
        <v>0</v>
      </c>
      <c s="32">
        <f>ROUND(ROUND(L124,2)*ROUND(G124,3),2)</f>
      </c>
      <c s="36" t="s">
        <v>52</v>
      </c>
      <c>
        <f>(M124*21)/100</f>
      </c>
      <c t="s">
        <v>26</v>
      </c>
    </row>
    <row r="125" spans="1:5" ht="12.75">
      <c r="A125" s="35" t="s">
        <v>53</v>
      </c>
      <c r="E125" s="39" t="s">
        <v>4</v>
      </c>
    </row>
    <row r="126" spans="1:5" ht="12.75">
      <c r="A126" s="35" t="s">
        <v>54</v>
      </c>
      <c r="E126" s="40" t="s">
        <v>4</v>
      </c>
    </row>
    <row r="127" spans="1:5" ht="102">
      <c r="A127" t="s">
        <v>55</v>
      </c>
      <c r="E127" s="39" t="s">
        <v>170</v>
      </c>
    </row>
    <row r="128" spans="1:16" ht="12.75">
      <c r="A128" t="s">
        <v>48</v>
      </c>
      <c s="34" t="s">
        <v>171</v>
      </c>
      <c s="34" t="s">
        <v>172</v>
      </c>
      <c s="35" t="s">
        <v>4</v>
      </c>
      <c s="6" t="s">
        <v>173</v>
      </c>
      <c s="36" t="s">
        <v>78</v>
      </c>
      <c s="37">
        <v>112</v>
      </c>
      <c s="36">
        <v>0</v>
      </c>
      <c s="36">
        <f>ROUND(G128*H128,6)</f>
      </c>
      <c r="L128" s="38">
        <v>0</v>
      </c>
      <c s="32">
        <f>ROUND(ROUND(L128,2)*ROUND(G128,3),2)</f>
      </c>
      <c s="36" t="s">
        <v>52</v>
      </c>
      <c>
        <f>(M128*21)/100</f>
      </c>
      <c t="s">
        <v>26</v>
      </c>
    </row>
    <row r="129" spans="1:5" ht="12.75">
      <c r="A129" s="35" t="s">
        <v>53</v>
      </c>
      <c r="E129" s="39" t="s">
        <v>4</v>
      </c>
    </row>
    <row r="130" spans="1:5" ht="12.75">
      <c r="A130" s="35" t="s">
        <v>54</v>
      </c>
      <c r="E130" s="40" t="s">
        <v>4</v>
      </c>
    </row>
    <row r="131" spans="1:5" ht="89.25">
      <c r="A131" t="s">
        <v>55</v>
      </c>
      <c r="E131" s="39" t="s">
        <v>174</v>
      </c>
    </row>
    <row r="132" spans="1:16" ht="12.75">
      <c r="A132" t="s">
        <v>48</v>
      </c>
      <c s="34" t="s">
        <v>175</v>
      </c>
      <c s="34" t="s">
        <v>176</v>
      </c>
      <c s="35" t="s">
        <v>4</v>
      </c>
      <c s="6" t="s">
        <v>177</v>
      </c>
      <c s="36" t="s">
        <v>78</v>
      </c>
      <c s="37">
        <v>112</v>
      </c>
      <c s="36">
        <v>0</v>
      </c>
      <c s="36">
        <f>ROUND(G132*H132,6)</f>
      </c>
      <c r="L132" s="38">
        <v>0</v>
      </c>
      <c s="32">
        <f>ROUND(ROUND(L132,2)*ROUND(G132,3),2)</f>
      </c>
      <c s="36" t="s">
        <v>52</v>
      </c>
      <c>
        <f>(M132*21)/100</f>
      </c>
      <c t="s">
        <v>26</v>
      </c>
    </row>
    <row r="133" spans="1:5" ht="12.75">
      <c r="A133" s="35" t="s">
        <v>53</v>
      </c>
      <c r="E133" s="39" t="s">
        <v>4</v>
      </c>
    </row>
    <row r="134" spans="1:5" ht="12.75">
      <c r="A134" s="35" t="s">
        <v>54</v>
      </c>
      <c r="E134" s="40" t="s">
        <v>4</v>
      </c>
    </row>
    <row r="135" spans="1:5" ht="76.5">
      <c r="A135" t="s">
        <v>55</v>
      </c>
      <c r="E135" s="39" t="s">
        <v>178</v>
      </c>
    </row>
    <row r="136" spans="1:16" ht="12.75">
      <c r="A136" t="s">
        <v>48</v>
      </c>
      <c s="34" t="s">
        <v>179</v>
      </c>
      <c s="34" t="s">
        <v>180</v>
      </c>
      <c s="35" t="s">
        <v>4</v>
      </c>
      <c s="6" t="s">
        <v>181</v>
      </c>
      <c s="36" t="s">
        <v>78</v>
      </c>
      <c s="37">
        <v>1</v>
      </c>
      <c s="36">
        <v>0</v>
      </c>
      <c s="36">
        <f>ROUND(G136*H136,6)</f>
      </c>
      <c r="L136" s="38">
        <v>0</v>
      </c>
      <c s="32">
        <f>ROUND(ROUND(L136,2)*ROUND(G136,3),2)</f>
      </c>
      <c s="36" t="s">
        <v>52</v>
      </c>
      <c>
        <f>(M136*21)/100</f>
      </c>
      <c t="s">
        <v>26</v>
      </c>
    </row>
    <row r="137" spans="1:5" ht="12.75">
      <c r="A137" s="35" t="s">
        <v>53</v>
      </c>
      <c r="E137" s="39" t="s">
        <v>4</v>
      </c>
    </row>
    <row r="138" spans="1:5" ht="12.75">
      <c r="A138" s="35" t="s">
        <v>54</v>
      </c>
      <c r="E138" s="40" t="s">
        <v>4</v>
      </c>
    </row>
    <row r="139" spans="1:5" ht="12.75">
      <c r="A139" t="s">
        <v>55</v>
      </c>
      <c r="E139" s="39" t="s">
        <v>182</v>
      </c>
    </row>
    <row r="140" spans="1:16" ht="12.75">
      <c r="A140" t="s">
        <v>48</v>
      </c>
      <c s="34" t="s">
        <v>183</v>
      </c>
      <c s="34" t="s">
        <v>184</v>
      </c>
      <c s="35" t="s">
        <v>4</v>
      </c>
      <c s="6" t="s">
        <v>185</v>
      </c>
      <c s="36" t="s">
        <v>78</v>
      </c>
      <c s="37">
        <v>1</v>
      </c>
      <c s="36">
        <v>0</v>
      </c>
      <c s="36">
        <f>ROUND(G140*H140,6)</f>
      </c>
      <c r="L140" s="38">
        <v>0</v>
      </c>
      <c s="32">
        <f>ROUND(ROUND(L140,2)*ROUND(G140,3),2)</f>
      </c>
      <c s="36" t="s">
        <v>52</v>
      </c>
      <c>
        <f>(M140*21)/100</f>
      </c>
      <c t="s">
        <v>26</v>
      </c>
    </row>
    <row r="141" spans="1:5" ht="12.75">
      <c r="A141" s="35" t="s">
        <v>53</v>
      </c>
      <c r="E141" s="39" t="s">
        <v>4</v>
      </c>
    </row>
    <row r="142" spans="1:5" ht="12.75">
      <c r="A142" s="35" t="s">
        <v>54</v>
      </c>
      <c r="E142" s="40" t="s">
        <v>4</v>
      </c>
    </row>
    <row r="143" spans="1:5" ht="12.75">
      <c r="A143" t="s">
        <v>55</v>
      </c>
      <c r="E143" s="39" t="s">
        <v>182</v>
      </c>
    </row>
    <row r="144" spans="1:16" ht="12.75">
      <c r="A144" t="s">
        <v>48</v>
      </c>
      <c s="34" t="s">
        <v>186</v>
      </c>
      <c s="34" t="s">
        <v>187</v>
      </c>
      <c s="35" t="s">
        <v>4</v>
      </c>
      <c s="6" t="s">
        <v>188</v>
      </c>
      <c s="36" t="s">
        <v>78</v>
      </c>
      <c s="37">
        <v>33</v>
      </c>
      <c s="36">
        <v>0</v>
      </c>
      <c s="36">
        <f>ROUND(G144*H144,6)</f>
      </c>
      <c r="L144" s="38">
        <v>0</v>
      </c>
      <c s="32">
        <f>ROUND(ROUND(L144,2)*ROUND(G144,3),2)</f>
      </c>
      <c s="36" t="s">
        <v>52</v>
      </c>
      <c>
        <f>(M144*21)/100</f>
      </c>
      <c t="s">
        <v>26</v>
      </c>
    </row>
    <row r="145" spans="1:5" ht="12.75">
      <c r="A145" s="35" t="s">
        <v>53</v>
      </c>
      <c r="E145" s="39" t="s">
        <v>4</v>
      </c>
    </row>
    <row r="146" spans="1:5" ht="12.75">
      <c r="A146" s="35" t="s">
        <v>54</v>
      </c>
      <c r="E146" s="40" t="s">
        <v>4</v>
      </c>
    </row>
    <row r="147" spans="1:5" ht="191.25">
      <c r="A147" t="s">
        <v>55</v>
      </c>
      <c r="E147" s="39" t="s">
        <v>189</v>
      </c>
    </row>
    <row r="148" spans="1:16" ht="12.75">
      <c r="A148" t="s">
        <v>48</v>
      </c>
      <c s="34" t="s">
        <v>190</v>
      </c>
      <c s="34" t="s">
        <v>191</v>
      </c>
      <c s="35" t="s">
        <v>4</v>
      </c>
      <c s="6" t="s">
        <v>192</v>
      </c>
      <c s="36" t="s">
        <v>78</v>
      </c>
      <c s="37">
        <v>33</v>
      </c>
      <c s="36">
        <v>0</v>
      </c>
      <c s="36">
        <f>ROUND(G148*H148,6)</f>
      </c>
      <c r="L148" s="38">
        <v>0</v>
      </c>
      <c s="32">
        <f>ROUND(ROUND(L148,2)*ROUND(G148,3),2)</f>
      </c>
      <c s="36" t="s">
        <v>52</v>
      </c>
      <c>
        <f>(M148*21)/100</f>
      </c>
      <c t="s">
        <v>26</v>
      </c>
    </row>
    <row r="149" spans="1:5" ht="12.75">
      <c r="A149" s="35" t="s">
        <v>53</v>
      </c>
      <c r="E149" s="39" t="s">
        <v>4</v>
      </c>
    </row>
    <row r="150" spans="1:5" ht="12.75">
      <c r="A150" s="35" t="s">
        <v>54</v>
      </c>
      <c r="E150" s="40" t="s">
        <v>4</v>
      </c>
    </row>
    <row r="151" spans="1:5" ht="140.25">
      <c r="A151" t="s">
        <v>55</v>
      </c>
      <c r="E151" s="39" t="s">
        <v>193</v>
      </c>
    </row>
    <row r="152" spans="1:16" ht="12.75">
      <c r="A152" t="s">
        <v>48</v>
      </c>
      <c s="34" t="s">
        <v>194</v>
      </c>
      <c s="34" t="s">
        <v>195</v>
      </c>
      <c s="35" t="s">
        <v>4</v>
      </c>
      <c s="6" t="s">
        <v>196</v>
      </c>
      <c s="36" t="s">
        <v>78</v>
      </c>
      <c s="37">
        <v>6</v>
      </c>
      <c s="36">
        <v>0</v>
      </c>
      <c s="36">
        <f>ROUND(G152*H152,6)</f>
      </c>
      <c r="L152" s="38">
        <v>0</v>
      </c>
      <c s="32">
        <f>ROUND(ROUND(L152,2)*ROUND(G152,3),2)</f>
      </c>
      <c s="36" t="s">
        <v>52</v>
      </c>
      <c>
        <f>(M152*21)/100</f>
      </c>
      <c t="s">
        <v>26</v>
      </c>
    </row>
    <row r="153" spans="1:5" ht="12.75">
      <c r="A153" s="35" t="s">
        <v>53</v>
      </c>
      <c r="E153" s="39" t="s">
        <v>4</v>
      </c>
    </row>
    <row r="154" spans="1:5" ht="12.75">
      <c r="A154" s="35" t="s">
        <v>54</v>
      </c>
      <c r="E154" s="40" t="s">
        <v>4</v>
      </c>
    </row>
    <row r="155" spans="1:5" ht="191.25">
      <c r="A155" t="s">
        <v>55</v>
      </c>
      <c r="E155" s="39" t="s">
        <v>189</v>
      </c>
    </row>
    <row r="156" spans="1:16" ht="12.75">
      <c r="A156" t="s">
        <v>48</v>
      </c>
      <c s="34" t="s">
        <v>197</v>
      </c>
      <c s="34" t="s">
        <v>198</v>
      </c>
      <c s="35" t="s">
        <v>4</v>
      </c>
      <c s="6" t="s">
        <v>199</v>
      </c>
      <c s="36" t="s">
        <v>78</v>
      </c>
      <c s="37">
        <v>1</v>
      </c>
      <c s="36">
        <v>0</v>
      </c>
      <c s="36">
        <f>ROUND(G156*H156,6)</f>
      </c>
      <c r="L156" s="38">
        <v>0</v>
      </c>
      <c s="32">
        <f>ROUND(ROUND(L156,2)*ROUND(G156,3),2)</f>
      </c>
      <c s="36" t="s">
        <v>52</v>
      </c>
      <c>
        <f>(M156*21)/100</f>
      </c>
      <c t="s">
        <v>26</v>
      </c>
    </row>
    <row r="157" spans="1:5" ht="12.75">
      <c r="A157" s="35" t="s">
        <v>53</v>
      </c>
      <c r="E157" s="39" t="s">
        <v>4</v>
      </c>
    </row>
    <row r="158" spans="1:5" ht="12.75">
      <c r="A158" s="35" t="s">
        <v>54</v>
      </c>
      <c r="E158" s="40" t="s">
        <v>4</v>
      </c>
    </row>
    <row r="159" spans="1:5" ht="140.25">
      <c r="A159" t="s">
        <v>55</v>
      </c>
      <c r="E159" s="39" t="s">
        <v>193</v>
      </c>
    </row>
    <row r="160" spans="1:16" ht="12.75">
      <c r="A160" t="s">
        <v>48</v>
      </c>
      <c s="34" t="s">
        <v>200</v>
      </c>
      <c s="34" t="s">
        <v>201</v>
      </c>
      <c s="35" t="s">
        <v>4</v>
      </c>
      <c s="6" t="s">
        <v>202</v>
      </c>
      <c s="36" t="s">
        <v>78</v>
      </c>
      <c s="37">
        <v>2</v>
      </c>
      <c s="36">
        <v>0</v>
      </c>
      <c s="36">
        <f>ROUND(G160*H160,6)</f>
      </c>
      <c r="L160" s="38">
        <v>0</v>
      </c>
      <c s="32">
        <f>ROUND(ROUND(L160,2)*ROUND(G160,3),2)</f>
      </c>
      <c s="36" t="s">
        <v>52</v>
      </c>
      <c>
        <f>(M160*21)/100</f>
      </c>
      <c t="s">
        <v>26</v>
      </c>
    </row>
    <row r="161" spans="1:5" ht="12.75">
      <c r="A161" s="35" t="s">
        <v>53</v>
      </c>
      <c r="E161" s="39" t="s">
        <v>4</v>
      </c>
    </row>
    <row r="162" spans="1:5" ht="12.75">
      <c r="A162" s="35" t="s">
        <v>54</v>
      </c>
      <c r="E162" s="40" t="s">
        <v>4</v>
      </c>
    </row>
    <row r="163" spans="1:5" ht="191.25">
      <c r="A163" t="s">
        <v>55</v>
      </c>
      <c r="E163" s="39" t="s">
        <v>189</v>
      </c>
    </row>
    <row r="164" spans="1:16" ht="12.75">
      <c r="A164" t="s">
        <v>48</v>
      </c>
      <c s="34" t="s">
        <v>203</v>
      </c>
      <c s="34" t="s">
        <v>204</v>
      </c>
      <c s="35" t="s">
        <v>4</v>
      </c>
      <c s="6" t="s">
        <v>205</v>
      </c>
      <c s="36" t="s">
        <v>78</v>
      </c>
      <c s="37">
        <v>2</v>
      </c>
      <c s="36">
        <v>0</v>
      </c>
      <c s="36">
        <f>ROUND(G164*H164,6)</f>
      </c>
      <c r="L164" s="38">
        <v>0</v>
      </c>
      <c s="32">
        <f>ROUND(ROUND(L164,2)*ROUND(G164,3),2)</f>
      </c>
      <c s="36" t="s">
        <v>52</v>
      </c>
      <c>
        <f>(M164*21)/100</f>
      </c>
      <c t="s">
        <v>26</v>
      </c>
    </row>
    <row r="165" spans="1:5" ht="12.75">
      <c r="A165" s="35" t="s">
        <v>53</v>
      </c>
      <c r="E165" s="39" t="s">
        <v>4</v>
      </c>
    </row>
    <row r="166" spans="1:5" ht="12.75">
      <c r="A166" s="35" t="s">
        <v>54</v>
      </c>
      <c r="E166" s="40" t="s">
        <v>4</v>
      </c>
    </row>
    <row r="167" spans="1:5" ht="140.25">
      <c r="A167" t="s">
        <v>55</v>
      </c>
      <c r="E167" s="39" t="s">
        <v>193</v>
      </c>
    </row>
    <row r="168" spans="1:16" ht="12.75">
      <c r="A168" t="s">
        <v>48</v>
      </c>
      <c s="34" t="s">
        <v>206</v>
      </c>
      <c s="34" t="s">
        <v>207</v>
      </c>
      <c s="35" t="s">
        <v>4</v>
      </c>
      <c s="6" t="s">
        <v>208</v>
      </c>
      <c s="36" t="s">
        <v>78</v>
      </c>
      <c s="37">
        <v>10</v>
      </c>
      <c s="36">
        <v>0</v>
      </c>
      <c s="36">
        <f>ROUND(G168*H168,6)</f>
      </c>
      <c r="L168" s="38">
        <v>0</v>
      </c>
      <c s="32">
        <f>ROUND(ROUND(L168,2)*ROUND(G168,3),2)</f>
      </c>
      <c s="36" t="s">
        <v>52</v>
      </c>
      <c>
        <f>(M168*21)/100</f>
      </c>
      <c t="s">
        <v>26</v>
      </c>
    </row>
    <row r="169" spans="1:5" ht="12.75">
      <c r="A169" s="35" t="s">
        <v>53</v>
      </c>
      <c r="E169" s="39" t="s">
        <v>4</v>
      </c>
    </row>
    <row r="170" spans="1:5" ht="12.75">
      <c r="A170" s="35" t="s">
        <v>54</v>
      </c>
      <c r="E170" s="40" t="s">
        <v>4</v>
      </c>
    </row>
    <row r="171" spans="1:5" ht="191.25">
      <c r="A171" t="s">
        <v>55</v>
      </c>
      <c r="E171" s="39" t="s">
        <v>209</v>
      </c>
    </row>
    <row r="172" spans="1:16" ht="12.75">
      <c r="A172" t="s">
        <v>48</v>
      </c>
      <c s="34" t="s">
        <v>210</v>
      </c>
      <c s="34" t="s">
        <v>211</v>
      </c>
      <c s="35" t="s">
        <v>4</v>
      </c>
      <c s="6" t="s">
        <v>212</v>
      </c>
      <c s="36" t="s">
        <v>78</v>
      </c>
      <c s="37">
        <v>33</v>
      </c>
      <c s="36">
        <v>0</v>
      </c>
      <c s="36">
        <f>ROUND(G172*H172,6)</f>
      </c>
      <c r="L172" s="38">
        <v>0</v>
      </c>
      <c s="32">
        <f>ROUND(ROUND(L172,2)*ROUND(G172,3),2)</f>
      </c>
      <c s="36" t="s">
        <v>52</v>
      </c>
      <c>
        <f>(M172*21)/100</f>
      </c>
      <c t="s">
        <v>26</v>
      </c>
    </row>
    <row r="173" spans="1:5" ht="12.75">
      <c r="A173" s="35" t="s">
        <v>53</v>
      </c>
      <c r="E173" s="39" t="s">
        <v>4</v>
      </c>
    </row>
    <row r="174" spans="1:5" ht="12.75">
      <c r="A174" s="35" t="s">
        <v>54</v>
      </c>
      <c r="E174" s="40" t="s">
        <v>4</v>
      </c>
    </row>
    <row r="175" spans="1:5" ht="191.25">
      <c r="A175" t="s">
        <v>55</v>
      </c>
      <c r="E175" s="39" t="s">
        <v>189</v>
      </c>
    </row>
    <row r="176" spans="1:16" ht="12.75">
      <c r="A176" t="s">
        <v>48</v>
      </c>
      <c s="34" t="s">
        <v>213</v>
      </c>
      <c s="34" t="s">
        <v>214</v>
      </c>
      <c s="35" t="s">
        <v>4</v>
      </c>
      <c s="6" t="s">
        <v>215</v>
      </c>
      <c s="36" t="s">
        <v>78</v>
      </c>
      <c s="37">
        <v>33</v>
      </c>
      <c s="36">
        <v>0</v>
      </c>
      <c s="36">
        <f>ROUND(G176*H176,6)</f>
      </c>
      <c r="L176" s="38">
        <v>0</v>
      </c>
      <c s="32">
        <f>ROUND(ROUND(L176,2)*ROUND(G176,3),2)</f>
      </c>
      <c s="36" t="s">
        <v>52</v>
      </c>
      <c>
        <f>(M176*21)/100</f>
      </c>
      <c t="s">
        <v>26</v>
      </c>
    </row>
    <row r="177" spans="1:5" ht="12.75">
      <c r="A177" s="35" t="s">
        <v>53</v>
      </c>
      <c r="E177" s="39" t="s">
        <v>4</v>
      </c>
    </row>
    <row r="178" spans="1:5" ht="12.75">
      <c r="A178" s="35" t="s">
        <v>54</v>
      </c>
      <c r="E178" s="40" t="s">
        <v>4</v>
      </c>
    </row>
    <row r="179" spans="1:5" ht="191.25">
      <c r="A179" t="s">
        <v>55</v>
      </c>
      <c r="E179" s="39" t="s">
        <v>189</v>
      </c>
    </row>
    <row r="180" spans="1:16" ht="12.75">
      <c r="A180" t="s">
        <v>48</v>
      </c>
      <c s="34" t="s">
        <v>216</v>
      </c>
      <c s="34" t="s">
        <v>217</v>
      </c>
      <c s="35" t="s">
        <v>4</v>
      </c>
      <c s="6" t="s">
        <v>218</v>
      </c>
      <c s="36" t="s">
        <v>78</v>
      </c>
      <c s="37">
        <v>2</v>
      </c>
      <c s="36">
        <v>0</v>
      </c>
      <c s="36">
        <f>ROUND(G180*H180,6)</f>
      </c>
      <c r="L180" s="38">
        <v>0</v>
      </c>
      <c s="32">
        <f>ROUND(ROUND(L180,2)*ROUND(G180,3),2)</f>
      </c>
      <c s="36" t="s">
        <v>52</v>
      </c>
      <c>
        <f>(M180*21)/100</f>
      </c>
      <c t="s">
        <v>26</v>
      </c>
    </row>
    <row r="181" spans="1:5" ht="12.75">
      <c r="A181" s="35" t="s">
        <v>53</v>
      </c>
      <c r="E181" s="39" t="s">
        <v>4</v>
      </c>
    </row>
    <row r="182" spans="1:5" ht="12.75">
      <c r="A182" s="35" t="s">
        <v>54</v>
      </c>
      <c r="E182" s="40" t="s">
        <v>4</v>
      </c>
    </row>
    <row r="183" spans="1:5" ht="191.25">
      <c r="A183" t="s">
        <v>55</v>
      </c>
      <c r="E183" s="39" t="s">
        <v>189</v>
      </c>
    </row>
    <row r="184" spans="1:16" ht="12.75">
      <c r="A184" t="s">
        <v>48</v>
      </c>
      <c s="34" t="s">
        <v>219</v>
      </c>
      <c s="34" t="s">
        <v>220</v>
      </c>
      <c s="35" t="s">
        <v>4</v>
      </c>
      <c s="6" t="s">
        <v>221</v>
      </c>
      <c s="36" t="s">
        <v>78</v>
      </c>
      <c s="37">
        <v>79</v>
      </c>
      <c s="36">
        <v>0</v>
      </c>
      <c s="36">
        <f>ROUND(G184*H184,6)</f>
      </c>
      <c r="L184" s="38">
        <v>0</v>
      </c>
      <c s="32">
        <f>ROUND(ROUND(L184,2)*ROUND(G184,3),2)</f>
      </c>
      <c s="36" t="s">
        <v>52</v>
      </c>
      <c>
        <f>(M184*21)/100</f>
      </c>
      <c t="s">
        <v>26</v>
      </c>
    </row>
    <row r="185" spans="1:5" ht="12.75">
      <c r="A185" s="35" t="s">
        <v>53</v>
      </c>
      <c r="E185" s="39" t="s">
        <v>4</v>
      </c>
    </row>
    <row r="186" spans="1:5" ht="12.75">
      <c r="A186" s="35" t="s">
        <v>54</v>
      </c>
      <c r="E186" s="40" t="s">
        <v>4</v>
      </c>
    </row>
    <row r="187" spans="1:5" ht="140.25">
      <c r="A187" t="s">
        <v>55</v>
      </c>
      <c r="E187" s="39" t="s">
        <v>193</v>
      </c>
    </row>
    <row r="188" spans="1:16" ht="12.75">
      <c r="A188" t="s">
        <v>48</v>
      </c>
      <c s="34" t="s">
        <v>222</v>
      </c>
      <c s="34" t="s">
        <v>223</v>
      </c>
      <c s="35" t="s">
        <v>4</v>
      </c>
      <c s="6" t="s">
        <v>224</v>
      </c>
      <c s="36" t="s">
        <v>78</v>
      </c>
      <c s="37">
        <v>33</v>
      </c>
      <c s="36">
        <v>0</v>
      </c>
      <c s="36">
        <f>ROUND(G188*H188,6)</f>
      </c>
      <c r="L188" s="38">
        <v>0</v>
      </c>
      <c s="32">
        <f>ROUND(ROUND(L188,2)*ROUND(G188,3),2)</f>
      </c>
      <c s="36" t="s">
        <v>52</v>
      </c>
      <c>
        <f>(M188*21)/100</f>
      </c>
      <c t="s">
        <v>26</v>
      </c>
    </row>
    <row r="189" spans="1:5" ht="12.75">
      <c r="A189" s="35" t="s">
        <v>53</v>
      </c>
      <c r="E189" s="39" t="s">
        <v>4</v>
      </c>
    </row>
    <row r="190" spans="1:5" ht="12.75">
      <c r="A190" s="35" t="s">
        <v>54</v>
      </c>
      <c r="E190" s="40" t="s">
        <v>4</v>
      </c>
    </row>
    <row r="191" spans="1:5" ht="127.5">
      <c r="A191" t="s">
        <v>55</v>
      </c>
      <c r="E191" s="39" t="s">
        <v>225</v>
      </c>
    </row>
    <row r="192" spans="1:16" ht="12.75">
      <c r="A192" t="s">
        <v>48</v>
      </c>
      <c s="34" t="s">
        <v>226</v>
      </c>
      <c s="34" t="s">
        <v>227</v>
      </c>
      <c s="35" t="s">
        <v>4</v>
      </c>
      <c s="6" t="s">
        <v>228</v>
      </c>
      <c s="36" t="s">
        <v>78</v>
      </c>
      <c s="37">
        <v>33</v>
      </c>
      <c s="36">
        <v>0</v>
      </c>
      <c s="36">
        <f>ROUND(G192*H192,6)</f>
      </c>
      <c r="L192" s="38">
        <v>0</v>
      </c>
      <c s="32">
        <f>ROUND(ROUND(L192,2)*ROUND(G192,3),2)</f>
      </c>
      <c s="36" t="s">
        <v>52</v>
      </c>
      <c>
        <f>(M192*21)/100</f>
      </c>
      <c t="s">
        <v>26</v>
      </c>
    </row>
    <row r="193" spans="1:5" ht="12.75">
      <c r="A193" s="35" t="s">
        <v>53</v>
      </c>
      <c r="E193" s="39" t="s">
        <v>4</v>
      </c>
    </row>
    <row r="194" spans="1:5" ht="12.75">
      <c r="A194" s="35" t="s">
        <v>54</v>
      </c>
      <c r="E194" s="40" t="s">
        <v>4</v>
      </c>
    </row>
    <row r="195" spans="1:5" ht="153">
      <c r="A195" t="s">
        <v>55</v>
      </c>
      <c r="E195" s="39" t="s">
        <v>229</v>
      </c>
    </row>
    <row r="196" spans="1:16" ht="25.5">
      <c r="A196" t="s">
        <v>48</v>
      </c>
      <c s="34" t="s">
        <v>230</v>
      </c>
      <c s="34" t="s">
        <v>231</v>
      </c>
      <c s="35" t="s">
        <v>4</v>
      </c>
      <c s="6" t="s">
        <v>232</v>
      </c>
      <c s="36" t="s">
        <v>233</v>
      </c>
      <c s="37">
        <v>10</v>
      </c>
      <c s="36">
        <v>0</v>
      </c>
      <c s="36">
        <f>ROUND(G196*H196,6)</f>
      </c>
      <c r="L196" s="38">
        <v>0</v>
      </c>
      <c s="32">
        <f>ROUND(ROUND(L196,2)*ROUND(G196,3),2)</f>
      </c>
      <c s="36" t="s">
        <v>52</v>
      </c>
      <c>
        <f>(M196*21)/100</f>
      </c>
      <c t="s">
        <v>26</v>
      </c>
    </row>
    <row r="197" spans="1:5" ht="12.75">
      <c r="A197" s="35" t="s">
        <v>53</v>
      </c>
      <c r="E197" s="39" t="s">
        <v>4</v>
      </c>
    </row>
    <row r="198" spans="1:5" ht="12.75">
      <c r="A198" s="35" t="s">
        <v>54</v>
      </c>
      <c r="E198" s="40" t="s">
        <v>4</v>
      </c>
    </row>
    <row r="199" spans="1:5" ht="127.5">
      <c r="A199" t="s">
        <v>55</v>
      </c>
      <c r="E199" s="39" t="s">
        <v>234</v>
      </c>
    </row>
    <row r="200" spans="1:16" ht="12.75">
      <c r="A200" t="s">
        <v>48</v>
      </c>
      <c s="34" t="s">
        <v>235</v>
      </c>
      <c s="34" t="s">
        <v>236</v>
      </c>
      <c s="35" t="s">
        <v>4</v>
      </c>
      <c s="6" t="s">
        <v>237</v>
      </c>
      <c s="36" t="s">
        <v>78</v>
      </c>
      <c s="37">
        <v>33</v>
      </c>
      <c s="36">
        <v>0</v>
      </c>
      <c s="36">
        <f>ROUND(G200*H200,6)</f>
      </c>
      <c r="L200" s="38">
        <v>0</v>
      </c>
      <c s="32">
        <f>ROUND(ROUND(L200,2)*ROUND(G200,3),2)</f>
      </c>
      <c s="36" t="s">
        <v>52</v>
      </c>
      <c>
        <f>(M200*21)/100</f>
      </c>
      <c t="s">
        <v>26</v>
      </c>
    </row>
    <row r="201" spans="1:5" ht="12.75">
      <c r="A201" s="35" t="s">
        <v>53</v>
      </c>
      <c r="E201" s="39" t="s">
        <v>4</v>
      </c>
    </row>
    <row r="202" spans="1:5" ht="12.75">
      <c r="A202" s="35" t="s">
        <v>54</v>
      </c>
      <c r="E202" s="40" t="s">
        <v>4</v>
      </c>
    </row>
    <row r="203" spans="1:5" ht="102">
      <c r="A203" t="s">
        <v>55</v>
      </c>
      <c r="E203" s="39" t="s">
        <v>238</v>
      </c>
    </row>
    <row r="204" spans="1:16" ht="12.75">
      <c r="A204" t="s">
        <v>48</v>
      </c>
      <c s="34" t="s">
        <v>239</v>
      </c>
      <c s="34" t="s">
        <v>240</v>
      </c>
      <c s="35" t="s">
        <v>4</v>
      </c>
      <c s="6" t="s">
        <v>241</v>
      </c>
      <c s="36" t="s">
        <v>233</v>
      </c>
      <c s="37">
        <v>10</v>
      </c>
      <c s="36">
        <v>0</v>
      </c>
      <c s="36">
        <f>ROUND(G204*H204,6)</f>
      </c>
      <c r="L204" s="38">
        <v>0</v>
      </c>
      <c s="32">
        <f>ROUND(ROUND(L204,2)*ROUND(G204,3),2)</f>
      </c>
      <c s="36" t="s">
        <v>52</v>
      </c>
      <c>
        <f>(M204*21)/100</f>
      </c>
      <c t="s">
        <v>26</v>
      </c>
    </row>
    <row r="205" spans="1:5" ht="12.75">
      <c r="A205" s="35" t="s">
        <v>53</v>
      </c>
      <c r="E205" s="39" t="s">
        <v>4</v>
      </c>
    </row>
    <row r="206" spans="1:5" ht="12.75">
      <c r="A206" s="35" t="s">
        <v>54</v>
      </c>
      <c r="E206" s="40" t="s">
        <v>4</v>
      </c>
    </row>
    <row r="207" spans="1:5" ht="63.75">
      <c r="A207" t="s">
        <v>55</v>
      </c>
      <c r="E207" s="39" t="s">
        <v>242</v>
      </c>
    </row>
    <row r="208" spans="1:16" ht="12.75">
      <c r="A208" t="s">
        <v>48</v>
      </c>
      <c s="34" t="s">
        <v>243</v>
      </c>
      <c s="34" t="s">
        <v>244</v>
      </c>
      <c s="35" t="s">
        <v>4</v>
      </c>
      <c s="6" t="s">
        <v>245</v>
      </c>
      <c s="36" t="s">
        <v>246</v>
      </c>
      <c s="37">
        <v>1</v>
      </c>
      <c s="36">
        <v>0</v>
      </c>
      <c s="36">
        <f>ROUND(G208*H208,6)</f>
      </c>
      <c r="L208" s="38">
        <v>0</v>
      </c>
      <c s="32">
        <f>ROUND(ROUND(L208,2)*ROUND(G208,3),2)</f>
      </c>
      <c s="36" t="s">
        <v>52</v>
      </c>
      <c>
        <f>(M208*21)/100</f>
      </c>
      <c t="s">
        <v>26</v>
      </c>
    </row>
    <row r="209" spans="1:5" ht="12.75">
      <c r="A209" s="35" t="s">
        <v>53</v>
      </c>
      <c r="E209" s="39" t="s">
        <v>4</v>
      </c>
    </row>
    <row r="210" spans="1:5" ht="12.75">
      <c r="A210" s="35" t="s">
        <v>54</v>
      </c>
      <c r="E210" s="40" t="s">
        <v>4</v>
      </c>
    </row>
    <row r="211" spans="1:5" ht="165.75">
      <c r="A211" t="s">
        <v>55</v>
      </c>
      <c r="E211" s="39" t="s">
        <v>247</v>
      </c>
    </row>
    <row r="212" spans="1:16" ht="12.75">
      <c r="A212" t="s">
        <v>48</v>
      </c>
      <c s="34" t="s">
        <v>248</v>
      </c>
      <c s="34" t="s">
        <v>249</v>
      </c>
      <c s="35" t="s">
        <v>4</v>
      </c>
      <c s="6" t="s">
        <v>250</v>
      </c>
      <c s="36" t="s">
        <v>78</v>
      </c>
      <c s="37">
        <v>1</v>
      </c>
      <c s="36">
        <v>0</v>
      </c>
      <c s="36">
        <f>ROUND(G212*H212,6)</f>
      </c>
      <c r="L212" s="38">
        <v>0</v>
      </c>
      <c s="32">
        <f>ROUND(ROUND(L212,2)*ROUND(G212,3),2)</f>
      </c>
      <c s="36" t="s">
        <v>52</v>
      </c>
      <c>
        <f>(M212*21)/100</f>
      </c>
      <c t="s">
        <v>26</v>
      </c>
    </row>
    <row r="213" spans="1:5" ht="12.75">
      <c r="A213" s="35" t="s">
        <v>53</v>
      </c>
      <c r="E213" s="39" t="s">
        <v>4</v>
      </c>
    </row>
    <row r="214" spans="1:5" ht="12.75">
      <c r="A214" s="35" t="s">
        <v>54</v>
      </c>
      <c r="E214" s="40" t="s">
        <v>4</v>
      </c>
    </row>
    <row r="215" spans="1:5" ht="114.75">
      <c r="A215" t="s">
        <v>55</v>
      </c>
      <c r="E215" s="39" t="s">
        <v>134</v>
      </c>
    </row>
    <row r="216" spans="1:16" ht="12.75">
      <c r="A216" t="s">
        <v>48</v>
      </c>
      <c s="34" t="s">
        <v>251</v>
      </c>
      <c s="34" t="s">
        <v>252</v>
      </c>
      <c s="35" t="s">
        <v>4</v>
      </c>
      <c s="6" t="s">
        <v>253</v>
      </c>
      <c s="36" t="s">
        <v>78</v>
      </c>
      <c s="37">
        <v>1</v>
      </c>
      <c s="36">
        <v>0</v>
      </c>
      <c s="36">
        <f>ROUND(G216*H216,6)</f>
      </c>
      <c r="L216" s="38">
        <v>0</v>
      </c>
      <c s="32">
        <f>ROUND(ROUND(L216,2)*ROUND(G216,3),2)</f>
      </c>
      <c s="36" t="s">
        <v>52</v>
      </c>
      <c>
        <f>(M216*21)/100</f>
      </c>
      <c t="s">
        <v>26</v>
      </c>
    </row>
    <row r="217" spans="1:5" ht="12.75">
      <c r="A217" s="35" t="s">
        <v>53</v>
      </c>
      <c r="E217" s="39" t="s">
        <v>4</v>
      </c>
    </row>
    <row r="218" spans="1:5" ht="12.75">
      <c r="A218" s="35" t="s">
        <v>54</v>
      </c>
      <c r="E218" s="40" t="s">
        <v>4</v>
      </c>
    </row>
    <row r="219" spans="1:5" ht="140.25">
      <c r="A219" t="s">
        <v>55</v>
      </c>
      <c r="E219" s="39" t="s">
        <v>193</v>
      </c>
    </row>
    <row r="220" spans="1:16" ht="25.5">
      <c r="A220" t="s">
        <v>48</v>
      </c>
      <c s="34" t="s">
        <v>254</v>
      </c>
      <c s="34" t="s">
        <v>255</v>
      </c>
      <c s="35" t="s">
        <v>4</v>
      </c>
      <c s="6" t="s">
        <v>256</v>
      </c>
      <c s="36" t="s">
        <v>78</v>
      </c>
      <c s="37">
        <v>8</v>
      </c>
      <c s="36">
        <v>0</v>
      </c>
      <c s="36">
        <f>ROUND(G220*H220,6)</f>
      </c>
      <c r="L220" s="38">
        <v>0</v>
      </c>
      <c s="32">
        <f>ROUND(ROUND(L220,2)*ROUND(G220,3),2)</f>
      </c>
      <c s="36" t="s">
        <v>52</v>
      </c>
      <c>
        <f>(M220*21)/100</f>
      </c>
      <c t="s">
        <v>26</v>
      </c>
    </row>
    <row r="221" spans="1:5" ht="12.75">
      <c r="A221" s="35" t="s">
        <v>53</v>
      </c>
      <c r="E221" s="39" t="s">
        <v>4</v>
      </c>
    </row>
    <row r="222" spans="1:5" ht="12.75">
      <c r="A222" s="35" t="s">
        <v>54</v>
      </c>
      <c r="E222" s="40" t="s">
        <v>4</v>
      </c>
    </row>
    <row r="223" spans="1:5" ht="114.75">
      <c r="A223" t="s">
        <v>55</v>
      </c>
      <c r="E223" s="39" t="s">
        <v>134</v>
      </c>
    </row>
    <row r="224" spans="1:16" ht="25.5">
      <c r="A224" t="s">
        <v>48</v>
      </c>
      <c s="34" t="s">
        <v>257</v>
      </c>
      <c s="34" t="s">
        <v>258</v>
      </c>
      <c s="35" t="s">
        <v>4</v>
      </c>
      <c s="6" t="s">
        <v>259</v>
      </c>
      <c s="36" t="s">
        <v>78</v>
      </c>
      <c s="37">
        <v>20</v>
      </c>
      <c s="36">
        <v>0</v>
      </c>
      <c s="36">
        <f>ROUND(G224*H224,6)</f>
      </c>
      <c r="L224" s="38">
        <v>0</v>
      </c>
      <c s="32">
        <f>ROUND(ROUND(L224,2)*ROUND(G224,3),2)</f>
      </c>
      <c s="36" t="s">
        <v>86</v>
      </c>
      <c>
        <f>(M224*21)/100</f>
      </c>
      <c t="s">
        <v>26</v>
      </c>
    </row>
    <row r="225" spans="1:5" ht="12.75">
      <c r="A225" s="35" t="s">
        <v>53</v>
      </c>
      <c r="E225" s="39" t="s">
        <v>4</v>
      </c>
    </row>
    <row r="226" spans="1:5" ht="12.75">
      <c r="A226" s="35" t="s">
        <v>54</v>
      </c>
      <c r="E226" s="40" t="s">
        <v>4</v>
      </c>
    </row>
    <row r="227" spans="1:5" ht="114.75">
      <c r="A227" t="s">
        <v>55</v>
      </c>
      <c r="E227" s="39" t="s">
        <v>134</v>
      </c>
    </row>
    <row r="228" spans="1:16" ht="12.75">
      <c r="A228" t="s">
        <v>48</v>
      </c>
      <c s="34" t="s">
        <v>260</v>
      </c>
      <c s="34" t="s">
        <v>261</v>
      </c>
      <c s="35" t="s">
        <v>4</v>
      </c>
      <c s="6" t="s">
        <v>262</v>
      </c>
      <c s="36" t="s">
        <v>78</v>
      </c>
      <c s="37">
        <v>12</v>
      </c>
      <c s="36">
        <v>0</v>
      </c>
      <c s="36">
        <f>ROUND(G228*H228,6)</f>
      </c>
      <c r="L228" s="38">
        <v>0</v>
      </c>
      <c s="32">
        <f>ROUND(ROUND(L228,2)*ROUND(G228,3),2)</f>
      </c>
      <c s="36" t="s">
        <v>52</v>
      </c>
      <c>
        <f>(M228*21)/100</f>
      </c>
      <c t="s">
        <v>26</v>
      </c>
    </row>
    <row r="229" spans="1:5" ht="12.75">
      <c r="A229" s="35" t="s">
        <v>53</v>
      </c>
      <c r="E229" s="39" t="s">
        <v>4</v>
      </c>
    </row>
    <row r="230" spans="1:5" ht="12.75">
      <c r="A230" s="35" t="s">
        <v>54</v>
      </c>
      <c r="E230" s="40" t="s">
        <v>4</v>
      </c>
    </row>
    <row r="231" spans="1:5" ht="140.25">
      <c r="A231" t="s">
        <v>55</v>
      </c>
      <c r="E231" s="39" t="s">
        <v>193</v>
      </c>
    </row>
    <row r="232" spans="1:16" ht="12.75">
      <c r="A232" t="s">
        <v>48</v>
      </c>
      <c s="34" t="s">
        <v>263</v>
      </c>
      <c s="34" t="s">
        <v>264</v>
      </c>
      <c s="35" t="s">
        <v>4</v>
      </c>
      <c s="6" t="s">
        <v>265</v>
      </c>
      <c s="36" t="s">
        <v>78</v>
      </c>
      <c s="37">
        <v>1</v>
      </c>
      <c s="36">
        <v>0</v>
      </c>
      <c s="36">
        <f>ROUND(G232*H232,6)</f>
      </c>
      <c r="L232" s="38">
        <v>0</v>
      </c>
      <c s="32">
        <f>ROUND(ROUND(L232,2)*ROUND(G232,3),2)</f>
      </c>
      <c s="36" t="s">
        <v>52</v>
      </c>
      <c>
        <f>(M232*21)/100</f>
      </c>
      <c t="s">
        <v>26</v>
      </c>
    </row>
    <row r="233" spans="1:5" ht="12.75">
      <c r="A233" s="35" t="s">
        <v>53</v>
      </c>
      <c r="E233" s="39" t="s">
        <v>4</v>
      </c>
    </row>
    <row r="234" spans="1:5" ht="12.75">
      <c r="A234" s="35" t="s">
        <v>54</v>
      </c>
      <c r="E234" s="40" t="s">
        <v>4</v>
      </c>
    </row>
    <row r="235" spans="1:5" ht="229.5">
      <c r="A235" t="s">
        <v>55</v>
      </c>
      <c r="E235" s="39" t="s">
        <v>266</v>
      </c>
    </row>
    <row r="236" spans="1:16" ht="12.75">
      <c r="A236" t="s">
        <v>48</v>
      </c>
      <c s="34" t="s">
        <v>267</v>
      </c>
      <c s="34" t="s">
        <v>268</v>
      </c>
      <c s="35" t="s">
        <v>4</v>
      </c>
      <c s="6" t="s">
        <v>269</v>
      </c>
      <c s="36" t="s">
        <v>78</v>
      </c>
      <c s="37">
        <v>1</v>
      </c>
      <c s="36">
        <v>0</v>
      </c>
      <c s="36">
        <f>ROUND(G236*H236,6)</f>
      </c>
      <c r="L236" s="38">
        <v>0</v>
      </c>
      <c s="32">
        <f>ROUND(ROUND(L236,2)*ROUND(G236,3),2)</f>
      </c>
      <c s="36" t="s">
        <v>52</v>
      </c>
      <c>
        <f>(M236*21)/100</f>
      </c>
      <c t="s">
        <v>26</v>
      </c>
    </row>
    <row r="237" spans="1:5" ht="12.75">
      <c r="A237" s="35" t="s">
        <v>53</v>
      </c>
      <c r="E237" s="39" t="s">
        <v>4</v>
      </c>
    </row>
    <row r="238" spans="1:5" ht="12.75">
      <c r="A238" s="35" t="s">
        <v>54</v>
      </c>
      <c r="E238" s="40" t="s">
        <v>4</v>
      </c>
    </row>
    <row r="239" spans="1:5" ht="127.5">
      <c r="A239" t="s">
        <v>55</v>
      </c>
      <c r="E239" s="39" t="s">
        <v>138</v>
      </c>
    </row>
    <row r="240" spans="1:16" ht="12.75">
      <c r="A240" t="s">
        <v>48</v>
      </c>
      <c s="34" t="s">
        <v>270</v>
      </c>
      <c s="34" t="s">
        <v>271</v>
      </c>
      <c s="35" t="s">
        <v>4</v>
      </c>
      <c s="6" t="s">
        <v>272</v>
      </c>
      <c s="36" t="s">
        <v>78</v>
      </c>
      <c s="37">
        <v>1</v>
      </c>
      <c s="36">
        <v>0</v>
      </c>
      <c s="36">
        <f>ROUND(G240*H240,6)</f>
      </c>
      <c r="L240" s="38">
        <v>0</v>
      </c>
      <c s="32">
        <f>ROUND(ROUND(L240,2)*ROUND(G240,3),2)</f>
      </c>
      <c s="36" t="s">
        <v>52</v>
      </c>
      <c>
        <f>(M240*21)/100</f>
      </c>
      <c t="s">
        <v>26</v>
      </c>
    </row>
    <row r="241" spans="1:5" ht="12.75">
      <c r="A241" s="35" t="s">
        <v>53</v>
      </c>
      <c r="E241" s="39" t="s">
        <v>4</v>
      </c>
    </row>
    <row r="242" spans="1:5" ht="12.75">
      <c r="A242" s="35" t="s">
        <v>54</v>
      </c>
      <c r="E242" s="40" t="s">
        <v>4</v>
      </c>
    </row>
    <row r="243" spans="1:5" ht="114.75">
      <c r="A243" t="s">
        <v>55</v>
      </c>
      <c r="E243" s="39" t="s">
        <v>273</v>
      </c>
    </row>
    <row r="244" spans="1:16" ht="25.5">
      <c r="A244" t="s">
        <v>48</v>
      </c>
      <c s="34" t="s">
        <v>274</v>
      </c>
      <c s="34" t="s">
        <v>275</v>
      </c>
      <c s="35" t="s">
        <v>4</v>
      </c>
      <c s="6" t="s">
        <v>276</v>
      </c>
      <c s="36" t="s">
        <v>78</v>
      </c>
      <c s="37">
        <v>1</v>
      </c>
      <c s="36">
        <v>0</v>
      </c>
      <c s="36">
        <f>ROUND(G244*H244,6)</f>
      </c>
      <c r="L244" s="38">
        <v>0</v>
      </c>
      <c s="32">
        <f>ROUND(ROUND(L244,2)*ROUND(G244,3),2)</f>
      </c>
      <c s="36" t="s">
        <v>86</v>
      </c>
      <c>
        <f>(M244*21)/100</f>
      </c>
      <c t="s">
        <v>26</v>
      </c>
    </row>
    <row r="245" spans="1:5" ht="12.75">
      <c r="A245" s="35" t="s">
        <v>53</v>
      </c>
      <c r="E245" s="39" t="s">
        <v>4</v>
      </c>
    </row>
    <row r="246" spans="1:5" ht="12.75">
      <c r="A246" s="35" t="s">
        <v>54</v>
      </c>
      <c r="E246" s="40" t="s">
        <v>4</v>
      </c>
    </row>
    <row r="247" spans="1:5" ht="127.5">
      <c r="A247" t="s">
        <v>55</v>
      </c>
      <c r="E247" s="39" t="s">
        <v>87</v>
      </c>
    </row>
    <row r="248" spans="1:16" ht="12.75">
      <c r="A248" t="s">
        <v>48</v>
      </c>
      <c s="34" t="s">
        <v>277</v>
      </c>
      <c s="34" t="s">
        <v>278</v>
      </c>
      <c s="35" t="s">
        <v>4</v>
      </c>
      <c s="6" t="s">
        <v>279</v>
      </c>
      <c s="36" t="s">
        <v>78</v>
      </c>
      <c s="37">
        <v>10</v>
      </c>
      <c s="36">
        <v>0</v>
      </c>
      <c s="36">
        <f>ROUND(G248*H248,6)</f>
      </c>
      <c r="L248" s="38">
        <v>0</v>
      </c>
      <c s="32">
        <f>ROUND(ROUND(L248,2)*ROUND(G248,3),2)</f>
      </c>
      <c s="36" t="s">
        <v>52</v>
      </c>
      <c>
        <f>(M248*21)/100</f>
      </c>
      <c t="s">
        <v>26</v>
      </c>
    </row>
    <row r="249" spans="1:5" ht="12.75">
      <c r="A249" s="35" t="s">
        <v>53</v>
      </c>
      <c r="E249" s="39" t="s">
        <v>4</v>
      </c>
    </row>
    <row r="250" spans="1:5" ht="12.75">
      <c r="A250" s="35" t="s">
        <v>54</v>
      </c>
      <c r="E250" s="40" t="s">
        <v>4</v>
      </c>
    </row>
    <row r="251" spans="1:5" ht="114.75">
      <c r="A251" t="s">
        <v>55</v>
      </c>
      <c r="E251" s="39" t="s">
        <v>273</v>
      </c>
    </row>
    <row r="252" spans="1:16" ht="12.75">
      <c r="A252" t="s">
        <v>48</v>
      </c>
      <c s="34" t="s">
        <v>280</v>
      </c>
      <c s="34" t="s">
        <v>281</v>
      </c>
      <c s="35" t="s">
        <v>4</v>
      </c>
      <c s="6" t="s">
        <v>282</v>
      </c>
      <c s="36" t="s">
        <v>78</v>
      </c>
      <c s="37">
        <v>1</v>
      </c>
      <c s="36">
        <v>0</v>
      </c>
      <c s="36">
        <f>ROUND(G252*H252,6)</f>
      </c>
      <c r="L252" s="38">
        <v>0</v>
      </c>
      <c s="32">
        <f>ROUND(ROUND(L252,2)*ROUND(G252,3),2)</f>
      </c>
      <c s="36" t="s">
        <v>52</v>
      </c>
      <c>
        <f>(M252*21)/100</f>
      </c>
      <c t="s">
        <v>26</v>
      </c>
    </row>
    <row r="253" spans="1:5" ht="12.75">
      <c r="A253" s="35" t="s">
        <v>53</v>
      </c>
      <c r="E253" s="39" t="s">
        <v>4</v>
      </c>
    </row>
    <row r="254" spans="1:5" ht="12.75">
      <c r="A254" s="35" t="s">
        <v>54</v>
      </c>
      <c r="E254" s="40" t="s">
        <v>4</v>
      </c>
    </row>
    <row r="255" spans="1:5" ht="114.75">
      <c r="A255" t="s">
        <v>55</v>
      </c>
      <c r="E255" s="39" t="s">
        <v>273</v>
      </c>
    </row>
    <row r="256" spans="1:16" ht="12.75">
      <c r="A256" t="s">
        <v>48</v>
      </c>
      <c s="34" t="s">
        <v>283</v>
      </c>
      <c s="34" t="s">
        <v>284</v>
      </c>
      <c s="35" t="s">
        <v>4</v>
      </c>
      <c s="6" t="s">
        <v>285</v>
      </c>
      <c s="36" t="s">
        <v>78</v>
      </c>
      <c s="37">
        <v>11</v>
      </c>
      <c s="36">
        <v>0</v>
      </c>
      <c s="36">
        <f>ROUND(G256*H256,6)</f>
      </c>
      <c r="L256" s="38">
        <v>0</v>
      </c>
      <c s="32">
        <f>ROUND(ROUND(L256,2)*ROUND(G256,3),2)</f>
      </c>
      <c s="36" t="s">
        <v>52</v>
      </c>
      <c>
        <f>(M256*21)/100</f>
      </c>
      <c t="s">
        <v>26</v>
      </c>
    </row>
    <row r="257" spans="1:5" ht="12.75">
      <c r="A257" s="35" t="s">
        <v>53</v>
      </c>
      <c r="E257" s="39" t="s">
        <v>4</v>
      </c>
    </row>
    <row r="258" spans="1:5" ht="12.75">
      <c r="A258" s="35" t="s">
        <v>54</v>
      </c>
      <c r="E258" s="40" t="s">
        <v>4</v>
      </c>
    </row>
    <row r="259" spans="1:5" ht="140.25">
      <c r="A259" t="s">
        <v>55</v>
      </c>
      <c r="E259" s="39" t="s">
        <v>286</v>
      </c>
    </row>
    <row r="260" spans="1:16" ht="12.75">
      <c r="A260" t="s">
        <v>48</v>
      </c>
      <c s="34" t="s">
        <v>287</v>
      </c>
      <c s="34" t="s">
        <v>288</v>
      </c>
      <c s="35" t="s">
        <v>4</v>
      </c>
      <c s="6" t="s">
        <v>289</v>
      </c>
      <c s="36" t="s">
        <v>78</v>
      </c>
      <c s="37">
        <v>2</v>
      </c>
      <c s="36">
        <v>0</v>
      </c>
      <c s="36">
        <f>ROUND(G260*H260,6)</f>
      </c>
      <c r="L260" s="38">
        <v>0</v>
      </c>
      <c s="32">
        <f>ROUND(ROUND(L260,2)*ROUND(G260,3),2)</f>
      </c>
      <c s="36" t="s">
        <v>52</v>
      </c>
      <c>
        <f>(M260*21)/100</f>
      </c>
      <c t="s">
        <v>26</v>
      </c>
    </row>
    <row r="261" spans="1:5" ht="12.75">
      <c r="A261" s="35" t="s">
        <v>53</v>
      </c>
      <c r="E261" s="39" t="s">
        <v>4</v>
      </c>
    </row>
    <row r="262" spans="1:5" ht="12.75">
      <c r="A262" s="35" t="s">
        <v>54</v>
      </c>
      <c r="E262" s="40" t="s">
        <v>4</v>
      </c>
    </row>
    <row r="263" spans="1:5" ht="114.75">
      <c r="A263" t="s">
        <v>55</v>
      </c>
      <c r="E263" s="39" t="s">
        <v>273</v>
      </c>
    </row>
    <row r="264" spans="1:16" ht="12.75">
      <c r="A264" t="s">
        <v>48</v>
      </c>
      <c s="34" t="s">
        <v>290</v>
      </c>
      <c s="34" t="s">
        <v>291</v>
      </c>
      <c s="35" t="s">
        <v>4</v>
      </c>
      <c s="6" t="s">
        <v>292</v>
      </c>
      <c s="36" t="s">
        <v>78</v>
      </c>
      <c s="37">
        <v>2</v>
      </c>
      <c s="36">
        <v>0</v>
      </c>
      <c s="36">
        <f>ROUND(G264*H264,6)</f>
      </c>
      <c r="L264" s="38">
        <v>0</v>
      </c>
      <c s="32">
        <f>ROUND(ROUND(L264,2)*ROUND(G264,3),2)</f>
      </c>
      <c s="36" t="s">
        <v>52</v>
      </c>
      <c>
        <f>(M264*21)/100</f>
      </c>
      <c t="s">
        <v>26</v>
      </c>
    </row>
    <row r="265" spans="1:5" ht="12.75">
      <c r="A265" s="35" t="s">
        <v>53</v>
      </c>
      <c r="E265" s="39" t="s">
        <v>4</v>
      </c>
    </row>
    <row r="266" spans="1:5" ht="12.75">
      <c r="A266" s="35" t="s">
        <v>54</v>
      </c>
      <c r="E266" s="40" t="s">
        <v>4</v>
      </c>
    </row>
    <row r="267" spans="1:5" ht="140.25">
      <c r="A267" t="s">
        <v>55</v>
      </c>
      <c r="E267" s="39" t="s">
        <v>286</v>
      </c>
    </row>
    <row r="268" spans="1:16" ht="12.75">
      <c r="A268" t="s">
        <v>48</v>
      </c>
      <c s="34" t="s">
        <v>293</v>
      </c>
      <c s="34" t="s">
        <v>294</v>
      </c>
      <c s="35" t="s">
        <v>4</v>
      </c>
      <c s="6" t="s">
        <v>295</v>
      </c>
      <c s="36" t="s">
        <v>78</v>
      </c>
      <c s="37">
        <v>1</v>
      </c>
      <c s="36">
        <v>0</v>
      </c>
      <c s="36">
        <f>ROUND(G268*H268,6)</f>
      </c>
      <c r="L268" s="38">
        <v>0</v>
      </c>
      <c s="32">
        <f>ROUND(ROUND(L268,2)*ROUND(G268,3),2)</f>
      </c>
      <c s="36" t="s">
        <v>52</v>
      </c>
      <c>
        <f>(M268*21)/100</f>
      </c>
      <c t="s">
        <v>26</v>
      </c>
    </row>
    <row r="269" spans="1:5" ht="12.75">
      <c r="A269" s="35" t="s">
        <v>53</v>
      </c>
      <c r="E269" s="39" t="s">
        <v>4</v>
      </c>
    </row>
    <row r="270" spans="1:5" ht="12.75">
      <c r="A270" s="35" t="s">
        <v>54</v>
      </c>
      <c r="E270" s="40" t="s">
        <v>4</v>
      </c>
    </row>
    <row r="271" spans="1:5" ht="114.75">
      <c r="A271" t="s">
        <v>55</v>
      </c>
      <c r="E271" s="39" t="s">
        <v>273</v>
      </c>
    </row>
    <row r="272" spans="1:16" ht="12.75">
      <c r="A272" t="s">
        <v>48</v>
      </c>
      <c s="34" t="s">
        <v>296</v>
      </c>
      <c s="34" t="s">
        <v>297</v>
      </c>
      <c s="35" t="s">
        <v>4</v>
      </c>
      <c s="6" t="s">
        <v>298</v>
      </c>
      <c s="36" t="s">
        <v>78</v>
      </c>
      <c s="37">
        <v>1</v>
      </c>
      <c s="36">
        <v>0</v>
      </c>
      <c s="36">
        <f>ROUND(G272*H272,6)</f>
      </c>
      <c r="L272" s="38">
        <v>0</v>
      </c>
      <c s="32">
        <f>ROUND(ROUND(L272,2)*ROUND(G272,3),2)</f>
      </c>
      <c s="36" t="s">
        <v>86</v>
      </c>
      <c>
        <f>(M272*21)/100</f>
      </c>
      <c t="s">
        <v>26</v>
      </c>
    </row>
    <row r="273" spans="1:5" ht="12.75">
      <c r="A273" s="35" t="s">
        <v>53</v>
      </c>
      <c r="E273" s="39" t="s">
        <v>4</v>
      </c>
    </row>
    <row r="274" spans="1:5" ht="12.75">
      <c r="A274" s="35" t="s">
        <v>54</v>
      </c>
      <c r="E274" s="40" t="s">
        <v>4</v>
      </c>
    </row>
    <row r="275" spans="1:5" ht="191.25">
      <c r="A275" t="s">
        <v>55</v>
      </c>
      <c r="E275" s="39" t="s">
        <v>299</v>
      </c>
    </row>
    <row r="276" spans="1:16" ht="12.75">
      <c r="A276" t="s">
        <v>48</v>
      </c>
      <c s="34" t="s">
        <v>300</v>
      </c>
      <c s="34" t="s">
        <v>301</v>
      </c>
      <c s="35" t="s">
        <v>4</v>
      </c>
      <c s="6" t="s">
        <v>302</v>
      </c>
      <c s="36" t="s">
        <v>78</v>
      </c>
      <c s="37">
        <v>1</v>
      </c>
      <c s="36">
        <v>0</v>
      </c>
      <c s="36">
        <f>ROUND(G276*H276,6)</f>
      </c>
      <c r="L276" s="38">
        <v>0</v>
      </c>
      <c s="32">
        <f>ROUND(ROUND(L276,2)*ROUND(G276,3),2)</f>
      </c>
      <c s="36" t="s">
        <v>52</v>
      </c>
      <c>
        <f>(M276*21)/100</f>
      </c>
      <c t="s">
        <v>26</v>
      </c>
    </row>
    <row r="277" spans="1:5" ht="12.75">
      <c r="A277" s="35" t="s">
        <v>53</v>
      </c>
      <c r="E277" s="39" t="s">
        <v>4</v>
      </c>
    </row>
    <row r="278" spans="1:5" ht="12.75">
      <c r="A278" s="35" t="s">
        <v>54</v>
      </c>
      <c r="E278" s="40" t="s">
        <v>4</v>
      </c>
    </row>
    <row r="279" spans="1:5" ht="102">
      <c r="A279" t="s">
        <v>55</v>
      </c>
      <c r="E279" s="39" t="s">
        <v>303</v>
      </c>
    </row>
    <row r="280" spans="1:16" ht="12.75">
      <c r="A280" t="s">
        <v>48</v>
      </c>
      <c s="34" t="s">
        <v>304</v>
      </c>
      <c s="34" t="s">
        <v>305</v>
      </c>
      <c s="35" t="s">
        <v>4</v>
      </c>
      <c s="6" t="s">
        <v>306</v>
      </c>
      <c s="36" t="s">
        <v>78</v>
      </c>
      <c s="37">
        <v>1</v>
      </c>
      <c s="36">
        <v>0</v>
      </c>
      <c s="36">
        <f>ROUND(G280*H280,6)</f>
      </c>
      <c r="L280" s="38">
        <v>0</v>
      </c>
      <c s="32">
        <f>ROUND(ROUND(L280,2)*ROUND(G280,3),2)</f>
      </c>
      <c s="36" t="s">
        <v>52</v>
      </c>
      <c>
        <f>(M280*21)/100</f>
      </c>
      <c t="s">
        <v>26</v>
      </c>
    </row>
    <row r="281" spans="1:5" ht="12.75">
      <c r="A281" s="35" t="s">
        <v>53</v>
      </c>
      <c r="E281" s="39" t="s">
        <v>4</v>
      </c>
    </row>
    <row r="282" spans="1:5" ht="12.75">
      <c r="A282" s="35" t="s">
        <v>54</v>
      </c>
      <c r="E282" s="40" t="s">
        <v>4</v>
      </c>
    </row>
    <row r="283" spans="1:5" ht="140.25">
      <c r="A283" t="s">
        <v>55</v>
      </c>
      <c r="E283" s="39" t="s">
        <v>286</v>
      </c>
    </row>
    <row r="284" spans="1:16" ht="12.75">
      <c r="A284" t="s">
        <v>48</v>
      </c>
      <c s="34" t="s">
        <v>307</v>
      </c>
      <c s="34" t="s">
        <v>308</v>
      </c>
      <c s="35" t="s">
        <v>4</v>
      </c>
      <c s="6" t="s">
        <v>309</v>
      </c>
      <c s="36" t="s">
        <v>78</v>
      </c>
      <c s="37">
        <v>1</v>
      </c>
      <c s="36">
        <v>0</v>
      </c>
      <c s="36">
        <f>ROUND(G284*H284,6)</f>
      </c>
      <c r="L284" s="38">
        <v>0</v>
      </c>
      <c s="32">
        <f>ROUND(ROUND(L284,2)*ROUND(G284,3),2)</f>
      </c>
      <c s="36" t="s">
        <v>52</v>
      </c>
      <c>
        <f>(M284*21)/100</f>
      </c>
      <c t="s">
        <v>26</v>
      </c>
    </row>
    <row r="285" spans="1:5" ht="12.75">
      <c r="A285" s="35" t="s">
        <v>53</v>
      </c>
      <c r="E285" s="39" t="s">
        <v>4</v>
      </c>
    </row>
    <row r="286" spans="1:5" ht="12.75">
      <c r="A286" s="35" t="s">
        <v>54</v>
      </c>
      <c r="E286" s="40" t="s">
        <v>4</v>
      </c>
    </row>
    <row r="287" spans="1:5" ht="76.5">
      <c r="A287" t="s">
        <v>55</v>
      </c>
      <c r="E287" s="39" t="s">
        <v>310</v>
      </c>
    </row>
    <row r="288" spans="1:16" ht="12.75">
      <c r="A288" t="s">
        <v>48</v>
      </c>
      <c s="34" t="s">
        <v>311</v>
      </c>
      <c s="34" t="s">
        <v>312</v>
      </c>
      <c s="35" t="s">
        <v>4</v>
      </c>
      <c s="6" t="s">
        <v>313</v>
      </c>
      <c s="36" t="s">
        <v>78</v>
      </c>
      <c s="37">
        <v>4</v>
      </c>
      <c s="36">
        <v>0</v>
      </c>
      <c s="36">
        <f>ROUND(G288*H288,6)</f>
      </c>
      <c r="L288" s="38">
        <v>0</v>
      </c>
      <c s="32">
        <f>ROUND(ROUND(L288,2)*ROUND(G288,3),2)</f>
      </c>
      <c s="36" t="s">
        <v>52</v>
      </c>
      <c>
        <f>(M288*21)/100</f>
      </c>
      <c t="s">
        <v>26</v>
      </c>
    </row>
    <row r="289" spans="1:5" ht="12.75">
      <c r="A289" s="35" t="s">
        <v>53</v>
      </c>
      <c r="E289" s="39" t="s">
        <v>4</v>
      </c>
    </row>
    <row r="290" spans="1:5" ht="12.75">
      <c r="A290" s="35" t="s">
        <v>54</v>
      </c>
      <c r="E290" s="40" t="s">
        <v>4</v>
      </c>
    </row>
    <row r="291" spans="1:5" ht="153">
      <c r="A291" t="s">
        <v>55</v>
      </c>
      <c r="E291" s="39" t="s">
        <v>314</v>
      </c>
    </row>
    <row r="292" spans="1:16" ht="12.75">
      <c r="A292" t="s">
        <v>48</v>
      </c>
      <c s="34" t="s">
        <v>315</v>
      </c>
      <c s="34" t="s">
        <v>316</v>
      </c>
      <c s="35" t="s">
        <v>4</v>
      </c>
      <c s="6" t="s">
        <v>317</v>
      </c>
      <c s="36" t="s">
        <v>78</v>
      </c>
      <c s="37">
        <v>8</v>
      </c>
      <c s="36">
        <v>0</v>
      </c>
      <c s="36">
        <f>ROUND(G292*H292,6)</f>
      </c>
      <c r="L292" s="38">
        <v>0</v>
      </c>
      <c s="32">
        <f>ROUND(ROUND(L292,2)*ROUND(G292,3),2)</f>
      </c>
      <c s="36" t="s">
        <v>52</v>
      </c>
      <c>
        <f>(M292*21)/100</f>
      </c>
      <c t="s">
        <v>26</v>
      </c>
    </row>
    <row r="293" spans="1:5" ht="12.75">
      <c r="A293" s="35" t="s">
        <v>53</v>
      </c>
      <c r="E293" s="39" t="s">
        <v>4</v>
      </c>
    </row>
    <row r="294" spans="1:5" ht="12.75">
      <c r="A294" s="35" t="s">
        <v>54</v>
      </c>
      <c r="E294" s="40" t="s">
        <v>4</v>
      </c>
    </row>
    <row r="295" spans="1:5" ht="114.75">
      <c r="A295" t="s">
        <v>55</v>
      </c>
      <c r="E295" s="39" t="s">
        <v>273</v>
      </c>
    </row>
    <row r="296" spans="1:16" ht="12.75">
      <c r="A296" t="s">
        <v>48</v>
      </c>
      <c s="34" t="s">
        <v>318</v>
      </c>
      <c s="34" t="s">
        <v>319</v>
      </c>
      <c s="35" t="s">
        <v>4</v>
      </c>
      <c s="6" t="s">
        <v>320</v>
      </c>
      <c s="36" t="s">
        <v>78</v>
      </c>
      <c s="37">
        <v>8</v>
      </c>
      <c s="36">
        <v>0</v>
      </c>
      <c s="36">
        <f>ROUND(G296*H296,6)</f>
      </c>
      <c r="L296" s="38">
        <v>0</v>
      </c>
      <c s="32">
        <f>ROUND(ROUND(L296,2)*ROUND(G296,3),2)</f>
      </c>
      <c s="36" t="s">
        <v>52</v>
      </c>
      <c>
        <f>(M296*21)/100</f>
      </c>
      <c t="s">
        <v>26</v>
      </c>
    </row>
    <row r="297" spans="1:5" ht="12.75">
      <c r="A297" s="35" t="s">
        <v>53</v>
      </c>
      <c r="E297" s="39" t="s">
        <v>4</v>
      </c>
    </row>
    <row r="298" spans="1:5" ht="12.75">
      <c r="A298" s="35" t="s">
        <v>54</v>
      </c>
      <c r="E298" s="40" t="s">
        <v>4</v>
      </c>
    </row>
    <row r="299" spans="1:5" ht="127.5">
      <c r="A299" t="s">
        <v>55</v>
      </c>
      <c r="E299" s="39" t="s">
        <v>321</v>
      </c>
    </row>
    <row r="300" spans="1:16" ht="12.75">
      <c r="A300" t="s">
        <v>48</v>
      </c>
      <c s="34" t="s">
        <v>322</v>
      </c>
      <c s="34" t="s">
        <v>323</v>
      </c>
      <c s="35" t="s">
        <v>4</v>
      </c>
      <c s="6" t="s">
        <v>324</v>
      </c>
      <c s="36" t="s">
        <v>78</v>
      </c>
      <c s="37">
        <v>2</v>
      </c>
      <c s="36">
        <v>0</v>
      </c>
      <c s="36">
        <f>ROUND(G300*H300,6)</f>
      </c>
      <c r="L300" s="38">
        <v>0</v>
      </c>
      <c s="32">
        <f>ROUND(ROUND(L300,2)*ROUND(G300,3),2)</f>
      </c>
      <c s="36" t="s">
        <v>52</v>
      </c>
      <c>
        <f>(M300*21)/100</f>
      </c>
      <c t="s">
        <v>26</v>
      </c>
    </row>
    <row r="301" spans="1:5" ht="12.75">
      <c r="A301" s="35" t="s">
        <v>53</v>
      </c>
      <c r="E301" s="39" t="s">
        <v>4</v>
      </c>
    </row>
    <row r="302" spans="1:5" ht="12.75">
      <c r="A302" s="35" t="s">
        <v>54</v>
      </c>
      <c r="E302" s="40" t="s">
        <v>4</v>
      </c>
    </row>
    <row r="303" spans="1:5" ht="114.75">
      <c r="A303" t="s">
        <v>55</v>
      </c>
      <c r="E303" s="39" t="s">
        <v>273</v>
      </c>
    </row>
    <row r="304" spans="1:16" ht="12.75">
      <c r="A304" t="s">
        <v>48</v>
      </c>
      <c s="34" t="s">
        <v>325</v>
      </c>
      <c s="34" t="s">
        <v>326</v>
      </c>
      <c s="35" t="s">
        <v>4</v>
      </c>
      <c s="6" t="s">
        <v>327</v>
      </c>
      <c s="36" t="s">
        <v>78</v>
      </c>
      <c s="37">
        <v>2</v>
      </c>
      <c s="36">
        <v>0</v>
      </c>
      <c s="36">
        <f>ROUND(G304*H304,6)</f>
      </c>
      <c r="L304" s="38">
        <v>0</v>
      </c>
      <c s="32">
        <f>ROUND(ROUND(L304,2)*ROUND(G304,3),2)</f>
      </c>
      <c s="36" t="s">
        <v>52</v>
      </c>
      <c>
        <f>(M304*21)/100</f>
      </c>
      <c t="s">
        <v>26</v>
      </c>
    </row>
    <row r="305" spans="1:5" ht="12.75">
      <c r="A305" s="35" t="s">
        <v>53</v>
      </c>
      <c r="E305" s="39" t="s">
        <v>4</v>
      </c>
    </row>
    <row r="306" spans="1:5" ht="12.75">
      <c r="A306" s="35" t="s">
        <v>54</v>
      </c>
      <c r="E306" s="40" t="s">
        <v>4</v>
      </c>
    </row>
    <row r="307" spans="1:5" ht="127.5">
      <c r="A307" t="s">
        <v>55</v>
      </c>
      <c r="E307" s="39" t="s">
        <v>321</v>
      </c>
    </row>
    <row r="308" spans="1:16" ht="12.75">
      <c r="A308" t="s">
        <v>48</v>
      </c>
      <c s="34" t="s">
        <v>328</v>
      </c>
      <c s="34" t="s">
        <v>329</v>
      </c>
      <c s="35" t="s">
        <v>4</v>
      </c>
      <c s="6" t="s">
        <v>330</v>
      </c>
      <c s="36" t="s">
        <v>69</v>
      </c>
      <c s="37">
        <v>52</v>
      </c>
      <c s="36">
        <v>0</v>
      </c>
      <c s="36">
        <f>ROUND(G308*H308,6)</f>
      </c>
      <c r="L308" s="38">
        <v>0</v>
      </c>
      <c s="32">
        <f>ROUND(ROUND(L308,2)*ROUND(G308,3),2)</f>
      </c>
      <c s="36" t="s">
        <v>52</v>
      </c>
      <c>
        <f>(M308*21)/100</f>
      </c>
      <c t="s">
        <v>26</v>
      </c>
    </row>
    <row r="309" spans="1:5" ht="12.75">
      <c r="A309" s="35" t="s">
        <v>53</v>
      </c>
      <c r="E309" s="39" t="s">
        <v>4</v>
      </c>
    </row>
    <row r="310" spans="1:5" ht="12.75">
      <c r="A310" s="35" t="s">
        <v>54</v>
      </c>
      <c r="E310" s="40" t="s">
        <v>4</v>
      </c>
    </row>
    <row r="311" spans="1:5" ht="102">
      <c r="A311" t="s">
        <v>55</v>
      </c>
      <c r="E311" s="39" t="s">
        <v>331</v>
      </c>
    </row>
    <row r="312" spans="1:16" ht="12.75">
      <c r="A312" t="s">
        <v>48</v>
      </c>
      <c s="34" t="s">
        <v>332</v>
      </c>
      <c s="34" t="s">
        <v>333</v>
      </c>
      <c s="35" t="s">
        <v>4</v>
      </c>
      <c s="6" t="s">
        <v>334</v>
      </c>
      <c s="36" t="s">
        <v>69</v>
      </c>
      <c s="37">
        <v>52</v>
      </c>
      <c s="36">
        <v>0</v>
      </c>
      <c s="36">
        <f>ROUND(G312*H312,6)</f>
      </c>
      <c r="L312" s="38">
        <v>0</v>
      </c>
      <c s="32">
        <f>ROUND(ROUND(L312,2)*ROUND(G312,3),2)</f>
      </c>
      <c s="36" t="s">
        <v>52</v>
      </c>
      <c>
        <f>(M312*21)/100</f>
      </c>
      <c t="s">
        <v>26</v>
      </c>
    </row>
    <row r="313" spans="1:5" ht="12.75">
      <c r="A313" s="35" t="s">
        <v>53</v>
      </c>
      <c r="E313" s="39" t="s">
        <v>4</v>
      </c>
    </row>
    <row r="314" spans="1:5" ht="12.75">
      <c r="A314" s="35" t="s">
        <v>54</v>
      </c>
      <c r="E314" s="40" t="s">
        <v>4</v>
      </c>
    </row>
    <row r="315" spans="1:5" ht="102">
      <c r="A315" t="s">
        <v>55</v>
      </c>
      <c r="E315" s="39" t="s">
        <v>335</v>
      </c>
    </row>
    <row r="316" spans="1:16" ht="12.75">
      <c r="A316" t="s">
        <v>48</v>
      </c>
      <c s="34" t="s">
        <v>336</v>
      </c>
      <c s="34" t="s">
        <v>337</v>
      </c>
      <c s="35" t="s">
        <v>4</v>
      </c>
      <c s="6" t="s">
        <v>338</v>
      </c>
      <c s="36" t="s">
        <v>78</v>
      </c>
      <c s="37">
        <v>2</v>
      </c>
      <c s="36">
        <v>0</v>
      </c>
      <c s="36">
        <f>ROUND(G316*H316,6)</f>
      </c>
      <c r="L316" s="38">
        <v>0</v>
      </c>
      <c s="32">
        <f>ROUND(ROUND(L316,2)*ROUND(G316,3),2)</f>
      </c>
      <c s="36" t="s">
        <v>86</v>
      </c>
      <c>
        <f>(M316*21)/100</f>
      </c>
      <c t="s">
        <v>26</v>
      </c>
    </row>
    <row r="317" spans="1:5" ht="12.75">
      <c r="A317" s="35" t="s">
        <v>53</v>
      </c>
      <c r="E317" s="39" t="s">
        <v>4</v>
      </c>
    </row>
    <row r="318" spans="1:5" ht="12.75">
      <c r="A318" s="35" t="s">
        <v>54</v>
      </c>
      <c r="E318" s="40" t="s">
        <v>4</v>
      </c>
    </row>
    <row r="319" spans="1:5" ht="102">
      <c r="A319" t="s">
        <v>55</v>
      </c>
      <c r="E319" s="39" t="s">
        <v>339</v>
      </c>
    </row>
    <row r="320" spans="1:16" ht="12.75">
      <c r="A320" t="s">
        <v>48</v>
      </c>
      <c s="34" t="s">
        <v>340</v>
      </c>
      <c s="34" t="s">
        <v>341</v>
      </c>
      <c s="35" t="s">
        <v>4</v>
      </c>
      <c s="6" t="s">
        <v>342</v>
      </c>
      <c s="36" t="s">
        <v>69</v>
      </c>
      <c s="37">
        <v>1240</v>
      </c>
      <c s="36">
        <v>0</v>
      </c>
      <c s="36">
        <f>ROUND(G320*H320,6)</f>
      </c>
      <c r="L320" s="38">
        <v>0</v>
      </c>
      <c s="32">
        <f>ROUND(ROUND(L320,2)*ROUND(G320,3),2)</f>
      </c>
      <c s="36" t="s">
        <v>86</v>
      </c>
      <c>
        <f>(M320*21)/100</f>
      </c>
      <c t="s">
        <v>26</v>
      </c>
    </row>
    <row r="321" spans="1:5" ht="12.75">
      <c r="A321" s="35" t="s">
        <v>53</v>
      </c>
      <c r="E321" s="39" t="s">
        <v>4</v>
      </c>
    </row>
    <row r="322" spans="1:5" ht="12.75">
      <c r="A322" s="35" t="s">
        <v>54</v>
      </c>
      <c r="E322" s="40" t="s">
        <v>4</v>
      </c>
    </row>
    <row r="323" spans="1:5" ht="76.5">
      <c r="A323" t="s">
        <v>55</v>
      </c>
      <c r="E323" s="39" t="s">
        <v>343</v>
      </c>
    </row>
    <row r="324" spans="1:16" ht="25.5">
      <c r="A324" t="s">
        <v>48</v>
      </c>
      <c s="34" t="s">
        <v>344</v>
      </c>
      <c s="34" t="s">
        <v>345</v>
      </c>
      <c s="35" t="s">
        <v>4</v>
      </c>
      <c s="6" t="s">
        <v>346</v>
      </c>
      <c s="36" t="s">
        <v>78</v>
      </c>
      <c s="37">
        <v>9</v>
      </c>
      <c s="36">
        <v>0</v>
      </c>
      <c s="36">
        <f>ROUND(G324*H324,6)</f>
      </c>
      <c r="L324" s="38">
        <v>0</v>
      </c>
      <c s="32">
        <f>ROUND(ROUND(L324,2)*ROUND(G324,3),2)</f>
      </c>
      <c s="36" t="s">
        <v>52</v>
      </c>
      <c>
        <f>(M324*21)/100</f>
      </c>
      <c t="s">
        <v>26</v>
      </c>
    </row>
    <row r="325" spans="1:5" ht="12.75">
      <c r="A325" s="35" t="s">
        <v>53</v>
      </c>
      <c r="E325" s="39" t="s">
        <v>4</v>
      </c>
    </row>
    <row r="326" spans="1:5" ht="12.75">
      <c r="A326" s="35" t="s">
        <v>54</v>
      </c>
      <c r="E326" s="40" t="s">
        <v>4</v>
      </c>
    </row>
    <row r="327" spans="1:5" ht="114.75">
      <c r="A327" t="s">
        <v>55</v>
      </c>
      <c r="E327" s="39" t="s">
        <v>273</v>
      </c>
    </row>
    <row r="328" spans="1:16" ht="12.75">
      <c r="A328" t="s">
        <v>48</v>
      </c>
      <c s="34" t="s">
        <v>347</v>
      </c>
      <c s="34" t="s">
        <v>348</v>
      </c>
      <c s="35" t="s">
        <v>4</v>
      </c>
      <c s="6" t="s">
        <v>349</v>
      </c>
      <c s="36" t="s">
        <v>233</v>
      </c>
      <c s="37">
        <v>48</v>
      </c>
      <c s="36">
        <v>0</v>
      </c>
      <c s="36">
        <f>ROUND(G328*H328,6)</f>
      </c>
      <c r="L328" s="38">
        <v>0</v>
      </c>
      <c s="32">
        <f>ROUND(ROUND(L328,2)*ROUND(G328,3),2)</f>
      </c>
      <c s="36" t="s">
        <v>86</v>
      </c>
      <c>
        <f>(M328*21)/100</f>
      </c>
      <c t="s">
        <v>26</v>
      </c>
    </row>
    <row r="329" spans="1:5" ht="12.75">
      <c r="A329" s="35" t="s">
        <v>53</v>
      </c>
      <c r="E329" s="39" t="s">
        <v>4</v>
      </c>
    </row>
    <row r="330" spans="1:5" ht="12.75">
      <c r="A330" s="35" t="s">
        <v>54</v>
      </c>
      <c r="E330" s="40" t="s">
        <v>4</v>
      </c>
    </row>
    <row r="331" spans="1:5" ht="89.25">
      <c r="A331" t="s">
        <v>55</v>
      </c>
      <c r="E331" s="39" t="s">
        <v>350</v>
      </c>
    </row>
    <row r="332" spans="1:16" ht="12.75">
      <c r="A332" t="s">
        <v>48</v>
      </c>
      <c s="34" t="s">
        <v>351</v>
      </c>
      <c s="34" t="s">
        <v>352</v>
      </c>
      <c s="35" t="s">
        <v>4</v>
      </c>
      <c s="6" t="s">
        <v>353</v>
      </c>
      <c s="36" t="s">
        <v>78</v>
      </c>
      <c s="37">
        <v>1</v>
      </c>
      <c s="36">
        <v>0</v>
      </c>
      <c s="36">
        <f>ROUND(G332*H332,6)</f>
      </c>
      <c r="L332" s="38">
        <v>0</v>
      </c>
      <c s="32">
        <f>ROUND(ROUND(L332,2)*ROUND(G332,3),2)</f>
      </c>
      <c s="36" t="s">
        <v>52</v>
      </c>
      <c>
        <f>(M332*21)/100</f>
      </c>
      <c t="s">
        <v>26</v>
      </c>
    </row>
    <row r="333" spans="1:5" ht="12.75">
      <c r="A333" s="35" t="s">
        <v>53</v>
      </c>
      <c r="E333" s="39" t="s">
        <v>4</v>
      </c>
    </row>
    <row r="334" spans="1:5" ht="12.75">
      <c r="A334" s="35" t="s">
        <v>54</v>
      </c>
      <c r="E334" s="40" t="s">
        <v>4</v>
      </c>
    </row>
    <row r="335" spans="1:5" ht="114.75">
      <c r="A335" t="s">
        <v>55</v>
      </c>
      <c r="E335" s="39" t="s">
        <v>354</v>
      </c>
    </row>
    <row r="336" spans="1:16" ht="25.5">
      <c r="A336" t="s">
        <v>48</v>
      </c>
      <c s="34" t="s">
        <v>355</v>
      </c>
      <c s="34" t="s">
        <v>356</v>
      </c>
      <c s="35" t="s">
        <v>4</v>
      </c>
      <c s="6" t="s">
        <v>357</v>
      </c>
      <c s="36" t="s">
        <v>78</v>
      </c>
      <c s="37">
        <v>1</v>
      </c>
      <c s="36">
        <v>0</v>
      </c>
      <c s="36">
        <f>ROUND(G336*H336,6)</f>
      </c>
      <c r="L336" s="38">
        <v>0</v>
      </c>
      <c s="32">
        <f>ROUND(ROUND(L336,2)*ROUND(G336,3),2)</f>
      </c>
      <c s="36" t="s">
        <v>52</v>
      </c>
      <c>
        <f>(M336*21)/100</f>
      </c>
      <c t="s">
        <v>26</v>
      </c>
    </row>
    <row r="337" spans="1:5" ht="12.75">
      <c r="A337" s="35" t="s">
        <v>53</v>
      </c>
      <c r="E337" s="39" t="s">
        <v>4</v>
      </c>
    </row>
    <row r="338" spans="1:5" ht="12.75">
      <c r="A338" s="35" t="s">
        <v>54</v>
      </c>
      <c r="E338" s="40" t="s">
        <v>4</v>
      </c>
    </row>
    <row r="339" spans="1:5" ht="191.25">
      <c r="A339" t="s">
        <v>55</v>
      </c>
      <c r="E339" s="39" t="s">
        <v>358</v>
      </c>
    </row>
    <row r="340" spans="1:16" ht="25.5">
      <c r="A340" t="s">
        <v>48</v>
      </c>
      <c s="34" t="s">
        <v>359</v>
      </c>
      <c s="34" t="s">
        <v>360</v>
      </c>
      <c s="35" t="s">
        <v>4</v>
      </c>
      <c s="6" t="s">
        <v>361</v>
      </c>
      <c s="36" t="s">
        <v>78</v>
      </c>
      <c s="37">
        <v>2</v>
      </c>
      <c s="36">
        <v>0</v>
      </c>
      <c s="36">
        <f>ROUND(G340*H340,6)</f>
      </c>
      <c r="L340" s="38">
        <v>0</v>
      </c>
      <c s="32">
        <f>ROUND(ROUND(L340,2)*ROUND(G340,3),2)</f>
      </c>
      <c s="36" t="s">
        <v>52</v>
      </c>
      <c>
        <f>(M340*21)/100</f>
      </c>
      <c t="s">
        <v>26</v>
      </c>
    </row>
    <row r="341" spans="1:5" ht="12.75">
      <c r="A341" s="35" t="s">
        <v>53</v>
      </c>
      <c r="E341" s="39" t="s">
        <v>4</v>
      </c>
    </row>
    <row r="342" spans="1:5" ht="12.75">
      <c r="A342" s="35" t="s">
        <v>54</v>
      </c>
      <c r="E342" s="40" t="s">
        <v>4</v>
      </c>
    </row>
    <row r="343" spans="1:5" ht="114.75">
      <c r="A343" t="s">
        <v>55</v>
      </c>
      <c r="E343" s="39" t="s">
        <v>273</v>
      </c>
    </row>
    <row r="344" spans="1:16" ht="25.5">
      <c r="A344" t="s">
        <v>48</v>
      </c>
      <c s="34" t="s">
        <v>362</v>
      </c>
      <c s="34" t="s">
        <v>363</v>
      </c>
      <c s="35" t="s">
        <v>4</v>
      </c>
      <c s="6" t="s">
        <v>364</v>
      </c>
      <c s="36" t="s">
        <v>78</v>
      </c>
      <c s="37">
        <v>2</v>
      </c>
      <c s="36">
        <v>0</v>
      </c>
      <c s="36">
        <f>ROUND(G344*H344,6)</f>
      </c>
      <c r="L344" s="38">
        <v>0</v>
      </c>
      <c s="32">
        <f>ROUND(ROUND(L344,2)*ROUND(G344,3),2)</f>
      </c>
      <c s="36" t="s">
        <v>52</v>
      </c>
      <c>
        <f>(M344*21)/100</f>
      </c>
      <c t="s">
        <v>26</v>
      </c>
    </row>
    <row r="345" spans="1:5" ht="12.75">
      <c r="A345" s="35" t="s">
        <v>53</v>
      </c>
      <c r="E345" s="39" t="s">
        <v>4</v>
      </c>
    </row>
    <row r="346" spans="1:5" ht="12.75">
      <c r="A346" s="35" t="s">
        <v>54</v>
      </c>
      <c r="E346" s="40" t="s">
        <v>4</v>
      </c>
    </row>
    <row r="347" spans="1:5" ht="114.75">
      <c r="A347" t="s">
        <v>55</v>
      </c>
      <c r="E347" s="39" t="s">
        <v>273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365</v>
      </c>
      <c s="41">
        <f>Rekapitulace!C12</f>
      </c>
      <c s="20" t="s">
        <v>0</v>
      </c>
      <c t="s">
        <v>22</v>
      </c>
      <c t="s">
        <v>26</v>
      </c>
    </row>
    <row r="4" spans="1:16" ht="32" customHeight="1">
      <c r="A4" s="24" t="s">
        <v>19</v>
      </c>
      <c s="25" t="s">
        <v>27</v>
      </c>
      <c s="27" t="s">
        <v>365</v>
      </c>
      <c r="E4" s="26" t="s">
        <v>366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COUNTIFS(L8:L74,"=0",A8:A74,"P")+COUNTIFS(L8:L74,"",A8:A74,"P")+SUM(Q8:Q74)</f>
      </c>
    </row>
    <row r="8" spans="1:13" ht="12.75">
      <c r="A8" t="s">
        <v>43</v>
      </c>
      <c r="C8" s="28" t="s">
        <v>369</v>
      </c>
      <c r="E8" s="30" t="s">
        <v>368</v>
      </c>
      <c r="J8" s="29">
        <f>0+J9+J14+J19+J32+J65</f>
      </c>
      <c s="29">
        <f>0+K9+K14+K19+K32+K65</f>
      </c>
      <c s="29">
        <f>0+L9+L14+L19+L32+L65</f>
      </c>
      <c s="29">
        <f>0+M9+M14+M19+M32+M65</f>
      </c>
    </row>
    <row r="9" spans="1:13" ht="12.75">
      <c r="A9" t="s">
        <v>45</v>
      </c>
      <c r="C9" s="31" t="s">
        <v>182</v>
      </c>
      <c r="E9" s="33" t="s">
        <v>370</v>
      </c>
      <c r="J9" s="32">
        <f>0</f>
      </c>
      <c s="32">
        <f>0</f>
      </c>
      <c s="32">
        <f>0+L10</f>
      </c>
      <c s="32">
        <f>0+M10</f>
      </c>
    </row>
    <row r="10" spans="1:16" ht="12.75">
      <c r="A10" t="s">
        <v>48</v>
      </c>
      <c s="34" t="s">
        <v>46</v>
      </c>
      <c s="34" t="s">
        <v>371</v>
      </c>
      <c s="35" t="s">
        <v>4</v>
      </c>
      <c s="6" t="s">
        <v>372</v>
      </c>
      <c s="36" t="s">
        <v>373</v>
      </c>
      <c s="37">
        <v>391.5</v>
      </c>
      <c s="36">
        <v>0</v>
      </c>
      <c s="36">
        <f>ROUND(G10*H10,6)</f>
      </c>
      <c r="L10" s="38">
        <v>0</v>
      </c>
      <c s="32">
        <f>ROUND(ROUND(L10,2)*ROUND(G10,3),2)</f>
      </c>
      <c s="36" t="s">
        <v>52</v>
      </c>
      <c>
        <f>(M10*21)/100</f>
      </c>
      <c t="s">
        <v>26</v>
      </c>
    </row>
    <row r="11" spans="1:5" ht="12.75">
      <c r="A11" s="35" t="s">
        <v>53</v>
      </c>
      <c r="E11" s="39" t="s">
        <v>4</v>
      </c>
    </row>
    <row r="12" spans="1:5" ht="25.5">
      <c r="A12" s="35" t="s">
        <v>54</v>
      </c>
      <c r="E12" s="40" t="s">
        <v>374</v>
      </c>
    </row>
    <row r="13" spans="1:5" ht="12.75">
      <c r="A13" t="s">
        <v>55</v>
      </c>
      <c r="E13" s="39" t="s">
        <v>375</v>
      </c>
    </row>
    <row r="14" spans="1:13" ht="12.75">
      <c r="A14" t="s">
        <v>45</v>
      </c>
      <c r="C14" s="31" t="s">
        <v>46</v>
      </c>
      <c r="E14" s="33" t="s">
        <v>47</v>
      </c>
      <c r="J14" s="32">
        <f>0</f>
      </c>
      <c s="32">
        <f>0</f>
      </c>
      <c s="32">
        <f>0+L15</f>
      </c>
      <c s="32">
        <f>0+M15</f>
      </c>
    </row>
    <row r="15" spans="1:16" ht="12.75">
      <c r="A15" t="s">
        <v>48</v>
      </c>
      <c s="34" t="s">
        <v>83</v>
      </c>
      <c s="34" t="s">
        <v>376</v>
      </c>
      <c s="35" t="s">
        <v>4</v>
      </c>
      <c s="6" t="s">
        <v>377</v>
      </c>
      <c s="36" t="s">
        <v>51</v>
      </c>
      <c s="37">
        <v>249.4</v>
      </c>
      <c s="36">
        <v>0</v>
      </c>
      <c s="36">
        <f>ROUND(G15*H15,6)</f>
      </c>
      <c r="L15" s="38">
        <v>0</v>
      </c>
      <c s="32">
        <f>ROUND(ROUND(L15,2)*ROUND(G15,3),2)</f>
      </c>
      <c s="36" t="s">
        <v>52</v>
      </c>
      <c>
        <f>(M15*21)/100</f>
      </c>
      <c t="s">
        <v>26</v>
      </c>
    </row>
    <row r="16" spans="1:5" ht="12.75">
      <c r="A16" s="35" t="s">
        <v>53</v>
      </c>
      <c r="E16" s="39" t="s">
        <v>4</v>
      </c>
    </row>
    <row r="17" spans="1:5" ht="63.75">
      <c r="A17" s="35" t="s">
        <v>54</v>
      </c>
      <c r="E17" s="40" t="s">
        <v>378</v>
      </c>
    </row>
    <row r="18" spans="1:5" ht="318.75">
      <c r="A18" t="s">
        <v>55</v>
      </c>
      <c r="E18" s="39" t="s">
        <v>379</v>
      </c>
    </row>
    <row r="19" spans="1:13" ht="12.75">
      <c r="A19" t="s">
        <v>45</v>
      </c>
      <c r="C19" s="31" t="s">
        <v>26</v>
      </c>
      <c r="E19" s="33" t="s">
        <v>380</v>
      </c>
      <c r="J19" s="32">
        <f>0</f>
      </c>
      <c s="32">
        <f>0</f>
      </c>
      <c s="32">
        <f>0+L20+L24+L28</f>
      </c>
      <c s="32">
        <f>0+M20+M24+M28</f>
      </c>
    </row>
    <row r="20" spans="1:16" ht="12.75">
      <c r="A20" t="s">
        <v>48</v>
      </c>
      <c s="34" t="s">
        <v>145</v>
      </c>
      <c s="34" t="s">
        <v>381</v>
      </c>
      <c s="35" t="s">
        <v>4</v>
      </c>
      <c s="6" t="s">
        <v>382</v>
      </c>
      <c s="36" t="s">
        <v>51</v>
      </c>
      <c s="37">
        <v>138.75</v>
      </c>
      <c s="36">
        <v>0</v>
      </c>
      <c s="36">
        <f>ROUND(G20*H20,6)</f>
      </c>
      <c r="L20" s="38">
        <v>0</v>
      </c>
      <c s="32">
        <f>ROUND(ROUND(L20,2)*ROUND(G20,3),2)</f>
      </c>
      <c s="36" t="s">
        <v>52</v>
      </c>
      <c>
        <f>(M20*21)/100</f>
      </c>
      <c t="s">
        <v>26</v>
      </c>
    </row>
    <row r="21" spans="1:5" ht="12.75">
      <c r="A21" s="35" t="s">
        <v>53</v>
      </c>
      <c r="E21" s="39" t="s">
        <v>4</v>
      </c>
    </row>
    <row r="22" spans="1:5" ht="114.75">
      <c r="A22" s="35" t="s">
        <v>54</v>
      </c>
      <c r="E22" s="40" t="s">
        <v>383</v>
      </c>
    </row>
    <row r="23" spans="1:5" ht="409.5">
      <c r="A23" t="s">
        <v>55</v>
      </c>
      <c r="E23" s="39" t="s">
        <v>384</v>
      </c>
    </row>
    <row r="24" spans="1:16" ht="12.75">
      <c r="A24" t="s">
        <v>48</v>
      </c>
      <c s="34" t="s">
        <v>149</v>
      </c>
      <c s="34" t="s">
        <v>385</v>
      </c>
      <c s="35" t="s">
        <v>4</v>
      </c>
      <c s="6" t="s">
        <v>386</v>
      </c>
      <c s="36" t="s">
        <v>387</v>
      </c>
      <c s="37">
        <v>9.067</v>
      </c>
      <c s="36">
        <v>0</v>
      </c>
      <c s="36">
        <f>ROUND(G24*H24,6)</f>
      </c>
      <c r="L24" s="38">
        <v>0</v>
      </c>
      <c s="32">
        <f>ROUND(ROUND(L24,2)*ROUND(G24,3),2)</f>
      </c>
      <c s="36" t="s">
        <v>52</v>
      </c>
      <c>
        <f>(M24*21)/100</f>
      </c>
      <c t="s">
        <v>26</v>
      </c>
    </row>
    <row r="25" spans="1:5" ht="12.75">
      <c r="A25" s="35" t="s">
        <v>53</v>
      </c>
      <c r="E25" s="39" t="s">
        <v>4</v>
      </c>
    </row>
    <row r="26" spans="1:5" ht="38.25">
      <c r="A26" s="35" t="s">
        <v>54</v>
      </c>
      <c r="E26" s="40" t="s">
        <v>388</v>
      </c>
    </row>
    <row r="27" spans="1:5" ht="293.25">
      <c r="A27" t="s">
        <v>55</v>
      </c>
      <c r="E27" s="39" t="s">
        <v>389</v>
      </c>
    </row>
    <row r="28" spans="1:16" ht="25.5">
      <c r="A28" t="s">
        <v>48</v>
      </c>
      <c s="34" t="s">
        <v>390</v>
      </c>
      <c s="34" t="s">
        <v>391</v>
      </c>
      <c s="35" t="s">
        <v>4</v>
      </c>
      <c s="6" t="s">
        <v>392</v>
      </c>
      <c s="36" t="s">
        <v>78</v>
      </c>
      <c s="37">
        <v>800</v>
      </c>
      <c s="36">
        <v>0</v>
      </c>
      <c s="36">
        <f>ROUND(G28*H28,6)</f>
      </c>
      <c r="L28" s="38">
        <v>0</v>
      </c>
      <c s="32">
        <f>ROUND(ROUND(L28,2)*ROUND(G28,3),2)</f>
      </c>
      <c s="36" t="s">
        <v>52</v>
      </c>
      <c>
        <f>(M28*21)/100</f>
      </c>
      <c t="s">
        <v>26</v>
      </c>
    </row>
    <row r="29" spans="1:5" ht="12.75">
      <c r="A29" s="35" t="s">
        <v>53</v>
      </c>
      <c r="E29" s="39" t="s">
        <v>4</v>
      </c>
    </row>
    <row r="30" spans="1:5" ht="25.5">
      <c r="A30" s="35" t="s">
        <v>54</v>
      </c>
      <c r="E30" s="40" t="s">
        <v>393</v>
      </c>
    </row>
    <row r="31" spans="1:5" ht="63.75">
      <c r="A31" t="s">
        <v>55</v>
      </c>
      <c r="E31" s="39" t="s">
        <v>394</v>
      </c>
    </row>
    <row r="32" spans="1:13" ht="12.75">
      <c r="A32" t="s">
        <v>45</v>
      </c>
      <c r="C32" s="31" t="s">
        <v>25</v>
      </c>
      <c r="E32" s="33" t="s">
        <v>60</v>
      </c>
      <c r="J32" s="32">
        <f>0</f>
      </c>
      <c s="32">
        <f>0</f>
      </c>
      <c s="32">
        <f>0+L33+L37+L41+L45+L49+L53+L57+L61</f>
      </c>
      <c s="32">
        <f>0+M33+M37+M41+M45+M49+M53+M57+M61</f>
      </c>
    </row>
    <row r="33" spans="1:16" ht="12.75">
      <c r="A33" t="s">
        <v>48</v>
      </c>
      <c s="34" t="s">
        <v>197</v>
      </c>
      <c s="34" t="s">
        <v>395</v>
      </c>
      <c s="35" t="s">
        <v>4</v>
      </c>
      <c s="6" t="s">
        <v>396</v>
      </c>
      <c s="36" t="s">
        <v>51</v>
      </c>
      <c s="37">
        <v>7.46</v>
      </c>
      <c s="36">
        <v>0</v>
      </c>
      <c s="36">
        <f>ROUND(G33*H33,6)</f>
      </c>
      <c r="L33" s="38">
        <v>0</v>
      </c>
      <c s="32">
        <f>ROUND(ROUND(L33,2)*ROUND(G33,3),2)</f>
      </c>
      <c s="36" t="s">
        <v>52</v>
      </c>
      <c>
        <f>(M33*21)/100</f>
      </c>
      <c t="s">
        <v>26</v>
      </c>
    </row>
    <row r="34" spans="1:5" ht="12.75">
      <c r="A34" s="35" t="s">
        <v>53</v>
      </c>
      <c r="E34" s="39" t="s">
        <v>4</v>
      </c>
    </row>
    <row r="35" spans="1:5" ht="63.75">
      <c r="A35" s="35" t="s">
        <v>54</v>
      </c>
      <c r="E35" s="40" t="s">
        <v>397</v>
      </c>
    </row>
    <row r="36" spans="1:5" ht="409.5">
      <c r="A36" t="s">
        <v>55</v>
      </c>
      <c r="E36" s="39" t="s">
        <v>398</v>
      </c>
    </row>
    <row r="37" spans="1:16" ht="12.75">
      <c r="A37" t="s">
        <v>48</v>
      </c>
      <c s="34" t="s">
        <v>200</v>
      </c>
      <c s="34" t="s">
        <v>399</v>
      </c>
      <c s="35" t="s">
        <v>4</v>
      </c>
      <c s="6" t="s">
        <v>400</v>
      </c>
      <c s="36" t="s">
        <v>387</v>
      </c>
      <c s="37">
        <v>1.287</v>
      </c>
      <c s="36">
        <v>0</v>
      </c>
      <c s="36">
        <f>ROUND(G37*H37,6)</f>
      </c>
      <c r="L37" s="38">
        <v>0</v>
      </c>
      <c s="32">
        <f>ROUND(ROUND(L37,2)*ROUND(G37,3),2)</f>
      </c>
      <c s="36" t="s">
        <v>52</v>
      </c>
      <c>
        <f>(M37*21)/100</f>
      </c>
      <c t="s">
        <v>26</v>
      </c>
    </row>
    <row r="38" spans="1:5" ht="12.75">
      <c r="A38" s="35" t="s">
        <v>53</v>
      </c>
      <c r="E38" s="39" t="s">
        <v>4</v>
      </c>
    </row>
    <row r="39" spans="1:5" ht="25.5">
      <c r="A39" s="35" t="s">
        <v>54</v>
      </c>
      <c r="E39" s="40" t="s">
        <v>401</v>
      </c>
    </row>
    <row r="40" spans="1:5" ht="267.75">
      <c r="A40" t="s">
        <v>55</v>
      </c>
      <c r="E40" s="39" t="s">
        <v>402</v>
      </c>
    </row>
    <row r="41" spans="1:16" ht="12.75">
      <c r="A41" t="s">
        <v>48</v>
      </c>
      <c s="34" t="s">
        <v>210</v>
      </c>
      <c s="34" t="s">
        <v>403</v>
      </c>
      <c s="35" t="s">
        <v>4</v>
      </c>
      <c s="6" t="s">
        <v>404</v>
      </c>
      <c s="36" t="s">
        <v>387</v>
      </c>
      <c s="37">
        <v>0.273</v>
      </c>
      <c s="36">
        <v>0</v>
      </c>
      <c s="36">
        <f>ROUND(G41*H41,6)</f>
      </c>
      <c r="L41" s="38">
        <v>0</v>
      </c>
      <c s="32">
        <f>ROUND(ROUND(L41,2)*ROUND(G41,3),2)</f>
      </c>
      <c s="36" t="s">
        <v>52</v>
      </c>
      <c>
        <f>(M41*21)/100</f>
      </c>
      <c t="s">
        <v>26</v>
      </c>
    </row>
    <row r="42" spans="1:5" ht="12.75">
      <c r="A42" s="35" t="s">
        <v>53</v>
      </c>
      <c r="E42" s="39" t="s">
        <v>4</v>
      </c>
    </row>
    <row r="43" spans="1:5" ht="25.5">
      <c r="A43" s="35" t="s">
        <v>54</v>
      </c>
      <c r="E43" s="40" t="s">
        <v>405</v>
      </c>
    </row>
    <row r="44" spans="1:5" ht="318.75">
      <c r="A44" t="s">
        <v>55</v>
      </c>
      <c r="E44" s="39" t="s">
        <v>406</v>
      </c>
    </row>
    <row r="45" spans="1:16" ht="12.75">
      <c r="A45" t="s">
        <v>48</v>
      </c>
      <c s="34" t="s">
        <v>407</v>
      </c>
      <c s="34" t="s">
        <v>408</v>
      </c>
      <c s="35" t="s">
        <v>4</v>
      </c>
      <c s="6" t="s">
        <v>409</v>
      </c>
      <c s="36" t="s">
        <v>51</v>
      </c>
      <c s="37">
        <v>40</v>
      </c>
      <c s="36">
        <v>0</v>
      </c>
      <c s="36">
        <f>ROUND(G45*H45,6)</f>
      </c>
      <c r="L45" s="38">
        <v>0</v>
      </c>
      <c s="32">
        <f>ROUND(ROUND(L45,2)*ROUND(G45,3),2)</f>
      </c>
      <c s="36" t="s">
        <v>52</v>
      </c>
      <c>
        <f>(M45*21)/100</f>
      </c>
      <c t="s">
        <v>26</v>
      </c>
    </row>
    <row r="46" spans="1:5" ht="12.75">
      <c r="A46" s="35" t="s">
        <v>53</v>
      </c>
      <c r="E46" s="39" t="s">
        <v>4</v>
      </c>
    </row>
    <row r="47" spans="1:5" ht="25.5">
      <c r="A47" s="35" t="s">
        <v>54</v>
      </c>
      <c r="E47" s="40" t="s">
        <v>410</v>
      </c>
    </row>
    <row r="48" spans="1:5" ht="242.25">
      <c r="A48" t="s">
        <v>55</v>
      </c>
      <c r="E48" s="39" t="s">
        <v>411</v>
      </c>
    </row>
    <row r="49" spans="1:16" ht="12.75">
      <c r="A49" t="s">
        <v>48</v>
      </c>
      <c s="34" t="s">
        <v>412</v>
      </c>
      <c s="34" t="s">
        <v>413</v>
      </c>
      <c s="35" t="s">
        <v>4</v>
      </c>
      <c s="6" t="s">
        <v>414</v>
      </c>
      <c s="36" t="s">
        <v>387</v>
      </c>
      <c s="37">
        <v>4.5</v>
      </c>
      <c s="36">
        <v>0</v>
      </c>
      <c s="36">
        <f>ROUND(G49*H49,6)</f>
      </c>
      <c r="L49" s="38">
        <v>0</v>
      </c>
      <c s="32">
        <f>ROUND(ROUND(L49,2)*ROUND(G49,3),2)</f>
      </c>
      <c s="36" t="s">
        <v>52</v>
      </c>
      <c>
        <f>(M49*21)/100</f>
      </c>
      <c t="s">
        <v>26</v>
      </c>
    </row>
    <row r="50" spans="1:5" ht="12.75">
      <c r="A50" s="35" t="s">
        <v>53</v>
      </c>
      <c r="E50" s="39" t="s">
        <v>4</v>
      </c>
    </row>
    <row r="51" spans="1:5" ht="12.75">
      <c r="A51" s="35" t="s">
        <v>54</v>
      </c>
      <c r="E51" s="40" t="s">
        <v>415</v>
      </c>
    </row>
    <row r="52" spans="1:5" ht="267.75">
      <c r="A52" t="s">
        <v>55</v>
      </c>
      <c r="E52" s="39" t="s">
        <v>416</v>
      </c>
    </row>
    <row r="53" spans="1:16" ht="12.75">
      <c r="A53" t="s">
        <v>48</v>
      </c>
      <c s="34" t="s">
        <v>417</v>
      </c>
      <c s="34" t="s">
        <v>418</v>
      </c>
      <c s="35" t="s">
        <v>4</v>
      </c>
      <c s="6" t="s">
        <v>419</v>
      </c>
      <c s="36" t="s">
        <v>420</v>
      </c>
      <c s="37">
        <v>735</v>
      </c>
      <c s="36">
        <v>0</v>
      </c>
      <c s="36">
        <f>ROUND(G53*H53,6)</f>
      </c>
      <c r="L53" s="38">
        <v>0</v>
      </c>
      <c s="32">
        <f>ROUND(ROUND(L53,2)*ROUND(G53,3),2)</f>
      </c>
      <c s="36" t="s">
        <v>52</v>
      </c>
      <c>
        <f>(M53*21)/100</f>
      </c>
      <c t="s">
        <v>26</v>
      </c>
    </row>
    <row r="54" spans="1:5" ht="12.75">
      <c r="A54" s="35" t="s">
        <v>53</v>
      </c>
      <c r="E54" s="39" t="s">
        <v>4</v>
      </c>
    </row>
    <row r="55" spans="1:5" ht="25.5">
      <c r="A55" s="35" t="s">
        <v>54</v>
      </c>
      <c r="E55" s="40" t="s">
        <v>421</v>
      </c>
    </row>
    <row r="56" spans="1:5" ht="25.5">
      <c r="A56" t="s">
        <v>55</v>
      </c>
      <c r="E56" s="39" t="s">
        <v>422</v>
      </c>
    </row>
    <row r="57" spans="1:16" ht="12.75">
      <c r="A57" t="s">
        <v>48</v>
      </c>
      <c s="34" t="s">
        <v>423</v>
      </c>
      <c s="34" t="s">
        <v>424</v>
      </c>
      <c s="35" t="s">
        <v>4</v>
      </c>
      <c s="6" t="s">
        <v>425</v>
      </c>
      <c s="36" t="s">
        <v>387</v>
      </c>
      <c s="37">
        <v>0.3</v>
      </c>
      <c s="36">
        <v>0</v>
      </c>
      <c s="36">
        <f>ROUND(G57*H57,6)</f>
      </c>
      <c r="L57" s="38">
        <v>0</v>
      </c>
      <c s="32">
        <f>ROUND(ROUND(L57,2)*ROUND(G57,3),2)</f>
      </c>
      <c s="36" t="s">
        <v>52</v>
      </c>
      <c>
        <f>(M57*21)/100</f>
      </c>
      <c t="s">
        <v>26</v>
      </c>
    </row>
    <row r="58" spans="1:5" ht="12.75">
      <c r="A58" s="35" t="s">
        <v>53</v>
      </c>
      <c r="E58" s="39" t="s">
        <v>4</v>
      </c>
    </row>
    <row r="59" spans="1:5" ht="63.75">
      <c r="A59" s="35" t="s">
        <v>54</v>
      </c>
      <c r="E59" s="40" t="s">
        <v>426</v>
      </c>
    </row>
    <row r="60" spans="1:5" ht="51">
      <c r="A60" t="s">
        <v>55</v>
      </c>
      <c r="E60" s="39" t="s">
        <v>427</v>
      </c>
    </row>
    <row r="61" spans="1:16" ht="12.75">
      <c r="A61" t="s">
        <v>48</v>
      </c>
      <c s="34" t="s">
        <v>428</v>
      </c>
      <c s="34" t="s">
        <v>429</v>
      </c>
      <c s="35" t="s">
        <v>4</v>
      </c>
      <c s="6" t="s">
        <v>430</v>
      </c>
      <c s="36" t="s">
        <v>431</v>
      </c>
      <c s="37">
        <v>1</v>
      </c>
      <c s="36">
        <v>0</v>
      </c>
      <c s="36">
        <f>ROUND(G61*H61,6)</f>
      </c>
      <c r="L61" s="38">
        <v>0</v>
      </c>
      <c s="32">
        <f>ROUND(ROUND(L61,2)*ROUND(G61,3),2)</f>
      </c>
      <c s="36" t="s">
        <v>52</v>
      </c>
      <c>
        <f>(M61*21)/100</f>
      </c>
      <c t="s">
        <v>26</v>
      </c>
    </row>
    <row r="62" spans="1:5" ht="12.75">
      <c r="A62" s="35" t="s">
        <v>53</v>
      </c>
      <c r="E62" s="39" t="s">
        <v>4</v>
      </c>
    </row>
    <row r="63" spans="1:5" ht="12.75">
      <c r="A63" s="35" t="s">
        <v>54</v>
      </c>
      <c r="E63" s="40" t="s">
        <v>432</v>
      </c>
    </row>
    <row r="64" spans="1:5" ht="12.75">
      <c r="A64" t="s">
        <v>55</v>
      </c>
      <c r="E64" s="39" t="s">
        <v>433</v>
      </c>
    </row>
    <row r="65" spans="1:13" ht="12.75">
      <c r="A65" t="s">
        <v>45</v>
      </c>
      <c r="C65" s="31" t="s">
        <v>64</v>
      </c>
      <c r="E65" s="33" t="s">
        <v>65</v>
      </c>
      <c r="J65" s="32">
        <f>0</f>
      </c>
      <c s="32">
        <f>0</f>
      </c>
      <c s="32">
        <f>0+L66+L70+L74</f>
      </c>
      <c s="32">
        <f>0+M66+M70+M74</f>
      </c>
    </row>
    <row r="66" spans="1:16" ht="12.75">
      <c r="A66" t="s">
        <v>48</v>
      </c>
      <c s="34" t="s">
        <v>325</v>
      </c>
      <c s="34" t="s">
        <v>434</v>
      </c>
      <c s="35" t="s">
        <v>4</v>
      </c>
      <c s="6" t="s">
        <v>435</v>
      </c>
      <c s="36" t="s">
        <v>373</v>
      </c>
      <c s="37">
        <v>510.363</v>
      </c>
      <c s="36">
        <v>0</v>
      </c>
      <c s="36">
        <f>ROUND(G66*H66,6)</f>
      </c>
      <c r="L66" s="38">
        <v>0</v>
      </c>
      <c s="32">
        <f>ROUND(ROUND(L66,2)*ROUND(G66,3),2)</f>
      </c>
      <c s="36" t="s">
        <v>52</v>
      </c>
      <c>
        <f>(M66*21)/100</f>
      </c>
      <c t="s">
        <v>26</v>
      </c>
    </row>
    <row r="67" spans="1:5" ht="12.75">
      <c r="A67" s="35" t="s">
        <v>53</v>
      </c>
      <c r="E67" s="39" t="s">
        <v>4</v>
      </c>
    </row>
    <row r="68" spans="1:5" ht="89.25">
      <c r="A68" s="35" t="s">
        <v>54</v>
      </c>
      <c r="E68" s="40" t="s">
        <v>436</v>
      </c>
    </row>
    <row r="69" spans="1:5" ht="63.75">
      <c r="A69" t="s">
        <v>55</v>
      </c>
      <c r="E69" s="39" t="s">
        <v>437</v>
      </c>
    </row>
    <row r="70" spans="1:16" ht="25.5">
      <c r="A70" t="s">
        <v>48</v>
      </c>
      <c s="34" t="s">
        <v>438</v>
      </c>
      <c s="34" t="s">
        <v>439</v>
      </c>
      <c s="35" t="s">
        <v>4</v>
      </c>
      <c s="6" t="s">
        <v>440</v>
      </c>
      <c s="36" t="s">
        <v>373</v>
      </c>
      <c s="37">
        <v>99</v>
      </c>
      <c s="36">
        <v>0</v>
      </c>
      <c s="36">
        <f>ROUND(G70*H70,6)</f>
      </c>
      <c r="L70" s="38">
        <v>0</v>
      </c>
      <c s="32">
        <f>ROUND(ROUND(L70,2)*ROUND(G70,3),2)</f>
      </c>
      <c s="36" t="s">
        <v>52</v>
      </c>
      <c>
        <f>(M70*21)/100</f>
      </c>
      <c t="s">
        <v>26</v>
      </c>
    </row>
    <row r="71" spans="1:5" ht="12.75">
      <c r="A71" s="35" t="s">
        <v>53</v>
      </c>
      <c r="E71" s="39" t="s">
        <v>4</v>
      </c>
    </row>
    <row r="72" spans="1:5" ht="25.5">
      <c r="A72" s="35" t="s">
        <v>54</v>
      </c>
      <c r="E72" s="40" t="s">
        <v>441</v>
      </c>
    </row>
    <row r="73" spans="1:5" ht="12.75">
      <c r="A73" t="s">
        <v>55</v>
      </c>
      <c r="E73" s="39" t="s">
        <v>4</v>
      </c>
    </row>
    <row r="74" spans="1:16" ht="12.75">
      <c r="A74" t="s">
        <v>48</v>
      </c>
      <c s="34" t="s">
        <v>442</v>
      </c>
      <c s="34" t="s">
        <v>443</v>
      </c>
      <c s="35" t="s">
        <v>4</v>
      </c>
      <c s="6" t="s">
        <v>444</v>
      </c>
      <c s="36" t="s">
        <v>387</v>
      </c>
      <c s="37">
        <v>0.1</v>
      </c>
      <c s="36">
        <v>0</v>
      </c>
      <c s="36">
        <f>ROUND(G74*H74,6)</f>
      </c>
      <c r="L74" s="38">
        <v>0</v>
      </c>
      <c s="32">
        <f>ROUND(ROUND(L74,2)*ROUND(G74,3),2)</f>
      </c>
      <c s="36" t="s">
        <v>52</v>
      </c>
      <c>
        <f>(M74*21)/100</f>
      </c>
      <c t="s">
        <v>26</v>
      </c>
    </row>
    <row r="75" spans="1:5" ht="12.75">
      <c r="A75" s="35" t="s">
        <v>53</v>
      </c>
      <c r="E75" s="39" t="s">
        <v>4</v>
      </c>
    </row>
    <row r="76" spans="1:5" ht="12.75">
      <c r="A76" s="35" t="s">
        <v>54</v>
      </c>
      <c r="E76" s="40" t="s">
        <v>445</v>
      </c>
    </row>
    <row r="77" spans="1:5" ht="51">
      <c r="A77" t="s">
        <v>55</v>
      </c>
      <c r="E77"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365</v>
      </c>
      <c s="41">
        <f>Rekapitulace!C12</f>
      </c>
      <c s="20" t="s">
        <v>0</v>
      </c>
      <c t="s">
        <v>22</v>
      </c>
      <c t="s">
        <v>26</v>
      </c>
    </row>
    <row r="4" spans="1:16" ht="32" customHeight="1">
      <c r="A4" s="24" t="s">
        <v>19</v>
      </c>
      <c s="25" t="s">
        <v>27</v>
      </c>
      <c s="27" t="s">
        <v>365</v>
      </c>
      <c r="E4" s="26" t="s">
        <v>366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COUNTIFS(L8:L45,"=0",A8:A45,"P")+COUNTIFS(L8:L45,"",A8:A45,"P")+SUM(Q8:Q45)</f>
      </c>
    </row>
    <row r="8" spans="1:13" ht="12.75">
      <c r="A8" t="s">
        <v>43</v>
      </c>
      <c r="C8" s="28" t="s">
        <v>449</v>
      </c>
      <c r="E8" s="30" t="s">
        <v>448</v>
      </c>
      <c r="J8" s="29">
        <f>0+J9+J18+J27+J40</f>
      </c>
      <c s="29">
        <f>0+K9+K18+K27+K40</f>
      </c>
      <c s="29">
        <f>0+L9+L18+L27+L40</f>
      </c>
      <c s="29">
        <f>0+M9+M18+M27+M40</f>
      </c>
    </row>
    <row r="9" spans="1:13" ht="12.75">
      <c r="A9" t="s">
        <v>45</v>
      </c>
      <c r="C9" s="31" t="s">
        <v>182</v>
      </c>
      <c r="E9" s="33" t="s">
        <v>370</v>
      </c>
      <c r="J9" s="32">
        <f>0</f>
      </c>
      <c s="32">
        <f>0</f>
      </c>
      <c s="32">
        <f>0+L10+L14</f>
      </c>
      <c s="32">
        <f>0+M10+M14</f>
      </c>
    </row>
    <row r="10" spans="1:16" ht="12.75">
      <c r="A10" t="s">
        <v>48</v>
      </c>
      <c s="34" t="s">
        <v>46</v>
      </c>
      <c s="34" t="s">
        <v>450</v>
      </c>
      <c s="35" t="s">
        <v>451</v>
      </c>
      <c s="6" t="s">
        <v>372</v>
      </c>
      <c s="36" t="s">
        <v>373</v>
      </c>
      <c s="37">
        <v>30</v>
      </c>
      <c s="36">
        <v>0</v>
      </c>
      <c s="36">
        <f>ROUND(G10*H10,6)</f>
      </c>
      <c r="L10" s="38">
        <v>0</v>
      </c>
      <c s="32">
        <f>ROUND(ROUND(L10,2)*ROUND(G10,3),2)</f>
      </c>
      <c s="36" t="s">
        <v>52</v>
      </c>
      <c>
        <f>(M10*21)/100</f>
      </c>
      <c t="s">
        <v>26</v>
      </c>
    </row>
    <row r="11" spans="1:5" ht="12.75">
      <c r="A11" s="35" t="s">
        <v>53</v>
      </c>
      <c r="E11" s="39" t="s">
        <v>4</v>
      </c>
    </row>
    <row r="12" spans="1:5" ht="12.75">
      <c r="A12" s="35" t="s">
        <v>54</v>
      </c>
      <c r="E12" s="40" t="s">
        <v>452</v>
      </c>
    </row>
    <row r="13" spans="1:5" ht="12.75">
      <c r="A13" t="s">
        <v>55</v>
      </c>
      <c r="E13" s="39" t="s">
        <v>375</v>
      </c>
    </row>
    <row r="14" spans="1:16" ht="12.75">
      <c r="A14" t="s">
        <v>48</v>
      </c>
      <c s="34" t="s">
        <v>26</v>
      </c>
      <c s="34" t="s">
        <v>453</v>
      </c>
      <c s="35" t="s">
        <v>451</v>
      </c>
      <c s="6" t="s">
        <v>454</v>
      </c>
      <c s="36" t="s">
        <v>455</v>
      </c>
      <c s="37">
        <v>1</v>
      </c>
      <c s="36">
        <v>0</v>
      </c>
      <c s="36">
        <f>ROUND(G14*H14,6)</f>
      </c>
      <c r="L14" s="38">
        <v>0</v>
      </c>
      <c s="32">
        <f>ROUND(ROUND(L14,2)*ROUND(G14,3),2)</f>
      </c>
      <c s="36" t="s">
        <v>52</v>
      </c>
      <c>
        <f>(M14*21)/100</f>
      </c>
      <c t="s">
        <v>26</v>
      </c>
    </row>
    <row r="15" spans="1:5" ht="12.75">
      <c r="A15" s="35" t="s">
        <v>53</v>
      </c>
      <c r="E15" s="39" t="s">
        <v>4</v>
      </c>
    </row>
    <row r="16" spans="1:5" ht="12.75">
      <c r="A16" s="35" t="s">
        <v>54</v>
      </c>
      <c r="E16" s="40" t="s">
        <v>456</v>
      </c>
    </row>
    <row r="17" spans="1:5" ht="12.75">
      <c r="A17" t="s">
        <v>55</v>
      </c>
      <c r="E17" s="39" t="s">
        <v>375</v>
      </c>
    </row>
    <row r="18" spans="1:13" ht="12.75">
      <c r="A18" t="s">
        <v>45</v>
      </c>
      <c r="C18" s="31" t="s">
        <v>25</v>
      </c>
      <c r="E18" s="33" t="s">
        <v>60</v>
      </c>
      <c r="J18" s="32">
        <f>0</f>
      </c>
      <c s="32">
        <f>0</f>
      </c>
      <c s="32">
        <f>0+L19+L23</f>
      </c>
      <c s="32">
        <f>0+M19+M23</f>
      </c>
    </row>
    <row r="19" spans="1:16" ht="12.75">
      <c r="A19" t="s">
        <v>48</v>
      </c>
      <c s="34" t="s">
        <v>25</v>
      </c>
      <c s="34" t="s">
        <v>457</v>
      </c>
      <c s="35" t="s">
        <v>458</v>
      </c>
      <c s="6" t="s">
        <v>459</v>
      </c>
      <c s="36" t="s">
        <v>387</v>
      </c>
      <c s="37">
        <v>6.02</v>
      </c>
      <c s="36">
        <v>0</v>
      </c>
      <c s="36">
        <f>ROUND(G19*H19,6)</f>
      </c>
      <c r="L19" s="38">
        <v>0</v>
      </c>
      <c s="32">
        <f>ROUND(ROUND(L19,2)*ROUND(G19,3),2)</f>
      </c>
      <c s="36" t="s">
        <v>52</v>
      </c>
      <c>
        <f>(M19*21)/100</f>
      </c>
      <c t="s">
        <v>26</v>
      </c>
    </row>
    <row r="20" spans="1:5" ht="12.75">
      <c r="A20" s="35" t="s">
        <v>53</v>
      </c>
      <c r="E20" s="39" t="s">
        <v>4</v>
      </c>
    </row>
    <row r="21" spans="1:5" ht="25.5">
      <c r="A21" s="35" t="s">
        <v>54</v>
      </c>
      <c r="E21" s="40" t="s">
        <v>460</v>
      </c>
    </row>
    <row r="22" spans="1:5" ht="318.75">
      <c r="A22" t="s">
        <v>55</v>
      </c>
      <c r="E22" s="39" t="s">
        <v>461</v>
      </c>
    </row>
    <row r="23" spans="1:16" ht="12.75">
      <c r="A23" t="s">
        <v>48</v>
      </c>
      <c s="34" t="s">
        <v>66</v>
      </c>
      <c s="34" t="s">
        <v>462</v>
      </c>
      <c s="35" t="s">
        <v>458</v>
      </c>
      <c s="6" t="s">
        <v>404</v>
      </c>
      <c s="36" t="s">
        <v>387</v>
      </c>
      <c s="37">
        <v>0.08</v>
      </c>
      <c s="36">
        <v>0</v>
      </c>
      <c s="36">
        <f>ROUND(G23*H23,6)</f>
      </c>
      <c r="L23" s="38">
        <v>0</v>
      </c>
      <c s="32">
        <f>ROUND(ROUND(L23,2)*ROUND(G23,3),2)</f>
      </c>
      <c s="36" t="s">
        <v>52</v>
      </c>
      <c>
        <f>(M23*21)/100</f>
      </c>
      <c t="s">
        <v>26</v>
      </c>
    </row>
    <row r="24" spans="1:5" ht="12.75">
      <c r="A24" s="35" t="s">
        <v>53</v>
      </c>
      <c r="E24" s="39" t="s">
        <v>4</v>
      </c>
    </row>
    <row r="25" spans="1:5" ht="12.75">
      <c r="A25" s="35" t="s">
        <v>54</v>
      </c>
      <c r="E25" s="40" t="s">
        <v>4</v>
      </c>
    </row>
    <row r="26" spans="1:5" ht="318.75">
      <c r="A26" t="s">
        <v>55</v>
      </c>
      <c r="E26" s="39" t="s">
        <v>463</v>
      </c>
    </row>
    <row r="27" spans="1:13" ht="12.75">
      <c r="A27" t="s">
        <v>45</v>
      </c>
      <c r="C27" s="31" t="s">
        <v>64</v>
      </c>
      <c r="E27" s="33" t="s">
        <v>65</v>
      </c>
      <c r="J27" s="32">
        <f>0</f>
      </c>
      <c s="32">
        <f>0</f>
      </c>
      <c s="32">
        <f>0+L28+L32+L36</f>
      </c>
      <c s="32">
        <f>0+M28+M32+M36</f>
      </c>
    </row>
    <row r="28" spans="1:16" ht="12.75">
      <c r="A28" t="s">
        <v>48</v>
      </c>
      <c s="34" t="s">
        <v>71</v>
      </c>
      <c s="34" t="s">
        <v>464</v>
      </c>
      <c s="35" t="s">
        <v>458</v>
      </c>
      <c s="6" t="s">
        <v>465</v>
      </c>
      <c s="36" t="s">
        <v>78</v>
      </c>
      <c s="37">
        <v>3</v>
      </c>
      <c s="36">
        <v>0</v>
      </c>
      <c s="36">
        <f>ROUND(G28*H28,6)</f>
      </c>
      <c r="L28" s="38">
        <v>0</v>
      </c>
      <c s="32">
        <f>ROUND(ROUND(L28,2)*ROUND(G28,3),2)</f>
      </c>
      <c s="36" t="s">
        <v>52</v>
      </c>
      <c>
        <f>(M28*21)/100</f>
      </c>
      <c t="s">
        <v>26</v>
      </c>
    </row>
    <row r="29" spans="1:5" ht="12.75">
      <c r="A29" s="35" t="s">
        <v>53</v>
      </c>
      <c r="E29" s="39" t="s">
        <v>4</v>
      </c>
    </row>
    <row r="30" spans="1:5" ht="25.5">
      <c r="A30" s="35" t="s">
        <v>54</v>
      </c>
      <c r="E30" s="40" t="s">
        <v>466</v>
      </c>
    </row>
    <row r="31" spans="1:5" ht="114.75">
      <c r="A31" t="s">
        <v>55</v>
      </c>
      <c r="E31" s="39" t="s">
        <v>467</v>
      </c>
    </row>
    <row r="32" spans="1:16" ht="12.75">
      <c r="A32" t="s">
        <v>48</v>
      </c>
      <c s="34" t="s">
        <v>75</v>
      </c>
      <c s="34" t="s">
        <v>468</v>
      </c>
      <c s="35" t="s">
        <v>458</v>
      </c>
      <c s="6" t="s">
        <v>469</v>
      </c>
      <c s="36" t="s">
        <v>78</v>
      </c>
      <c s="37">
        <v>3</v>
      </c>
      <c s="36">
        <v>0</v>
      </c>
      <c s="36">
        <f>ROUND(G32*H32,6)</f>
      </c>
      <c r="L32" s="38">
        <v>0</v>
      </c>
      <c s="32">
        <f>ROUND(ROUND(L32,2)*ROUND(G32,3),2)</f>
      </c>
      <c s="36" t="s">
        <v>52</v>
      </c>
      <c>
        <f>(M32*21)/100</f>
      </c>
      <c t="s">
        <v>26</v>
      </c>
    </row>
    <row r="33" spans="1:5" ht="12.75">
      <c r="A33" s="35" t="s">
        <v>53</v>
      </c>
      <c r="E33" s="39" t="s">
        <v>4</v>
      </c>
    </row>
    <row r="34" spans="1:5" ht="12.75">
      <c r="A34" s="35" t="s">
        <v>54</v>
      </c>
      <c r="E34" s="40" t="s">
        <v>470</v>
      </c>
    </row>
    <row r="35" spans="1:5" ht="76.5">
      <c r="A35" t="s">
        <v>55</v>
      </c>
      <c r="E35" s="39" t="s">
        <v>471</v>
      </c>
    </row>
    <row r="36" spans="1:16" ht="12.75">
      <c r="A36" t="s">
        <v>48</v>
      </c>
      <c s="34" t="s">
        <v>64</v>
      </c>
      <c s="34" t="s">
        <v>472</v>
      </c>
      <c s="35" t="s">
        <v>451</v>
      </c>
      <c s="6" t="s">
        <v>473</v>
      </c>
      <c s="36" t="s">
        <v>373</v>
      </c>
      <c s="37">
        <v>135.11</v>
      </c>
      <c s="36">
        <v>0</v>
      </c>
      <c s="36">
        <f>ROUND(G36*H36,6)</f>
      </c>
      <c r="L36" s="38">
        <v>0</v>
      </c>
      <c s="32">
        <f>ROUND(ROUND(L36,2)*ROUND(G36,3),2)</f>
      </c>
      <c s="36" t="s">
        <v>52</v>
      </c>
      <c>
        <f>(M36*21)/100</f>
      </c>
      <c t="s">
        <v>26</v>
      </c>
    </row>
    <row r="37" spans="1:5" ht="12.75">
      <c r="A37" s="35" t="s">
        <v>53</v>
      </c>
      <c r="E37" s="39" t="s">
        <v>4</v>
      </c>
    </row>
    <row r="38" spans="1:5" ht="114.75">
      <c r="A38" s="35" t="s">
        <v>54</v>
      </c>
      <c r="E38" s="40" t="s">
        <v>474</v>
      </c>
    </row>
    <row r="39" spans="1:5" ht="76.5">
      <c r="A39" t="s">
        <v>55</v>
      </c>
      <c r="E39" s="39" t="s">
        <v>475</v>
      </c>
    </row>
    <row r="40" spans="1:13" ht="12.75">
      <c r="A40" t="s">
        <v>45</v>
      </c>
      <c r="C40" s="31" t="s">
        <v>83</v>
      </c>
      <c r="E40" s="33" t="s">
        <v>476</v>
      </c>
      <c r="J40" s="32">
        <f>0</f>
      </c>
      <c s="32">
        <f>0</f>
      </c>
      <c s="32">
        <f>0+L41+L45</f>
      </c>
      <c s="32">
        <f>0+M41+M45</f>
      </c>
    </row>
    <row r="41" spans="1:16" ht="12.75">
      <c r="A41" t="s">
        <v>48</v>
      </c>
      <c s="34" t="s">
        <v>83</v>
      </c>
      <c s="34" t="s">
        <v>477</v>
      </c>
      <c s="35" t="s">
        <v>451</v>
      </c>
      <c s="6" t="s">
        <v>478</v>
      </c>
      <c s="36" t="s">
        <v>78</v>
      </c>
      <c s="37">
        <v>3</v>
      </c>
      <c s="36">
        <v>0</v>
      </c>
      <c s="36">
        <f>ROUND(G41*H41,6)</f>
      </c>
      <c r="L41" s="38">
        <v>0</v>
      </c>
      <c s="32">
        <f>ROUND(ROUND(L41,2)*ROUND(G41,3),2)</f>
      </c>
      <c s="36" t="s">
        <v>52</v>
      </c>
      <c>
        <f>(M41*21)/100</f>
      </c>
      <c t="s">
        <v>26</v>
      </c>
    </row>
    <row r="42" spans="1:5" ht="12.75">
      <c r="A42" s="35" t="s">
        <v>53</v>
      </c>
      <c r="E42" s="39" t="s">
        <v>4</v>
      </c>
    </row>
    <row r="43" spans="1:5" ht="12.75">
      <c r="A43" s="35" t="s">
        <v>54</v>
      </c>
      <c r="E43" s="40" t="s">
        <v>479</v>
      </c>
    </row>
    <row r="44" spans="1:5" ht="25.5">
      <c r="A44" t="s">
        <v>55</v>
      </c>
      <c r="E44" s="39" t="s">
        <v>480</v>
      </c>
    </row>
    <row r="45" spans="1:16" ht="12.75">
      <c r="A45" t="s">
        <v>48</v>
      </c>
      <c s="34" t="s">
        <v>88</v>
      </c>
      <c s="34" t="s">
        <v>481</v>
      </c>
      <c s="35" t="s">
        <v>451</v>
      </c>
      <c s="6" t="s">
        <v>482</v>
      </c>
      <c s="36" t="s">
        <v>78</v>
      </c>
      <c s="37">
        <v>3</v>
      </c>
      <c s="36">
        <v>0</v>
      </c>
      <c s="36">
        <f>ROUND(G45*H45,6)</f>
      </c>
      <c r="L45" s="38">
        <v>0</v>
      </c>
      <c s="32">
        <f>ROUND(ROUND(L45,2)*ROUND(G45,3),2)</f>
      </c>
      <c s="36" t="s">
        <v>52</v>
      </c>
      <c>
        <f>(M45*21)/100</f>
      </c>
      <c t="s">
        <v>26</v>
      </c>
    </row>
    <row r="46" spans="1:5" ht="12.75">
      <c r="A46" s="35" t="s">
        <v>53</v>
      </c>
      <c r="E46" s="39" t="s">
        <v>4</v>
      </c>
    </row>
    <row r="47" spans="1:5" ht="12.75">
      <c r="A47" s="35" t="s">
        <v>54</v>
      </c>
      <c r="E47" s="40" t="s">
        <v>483</v>
      </c>
    </row>
    <row r="48" spans="1:5" ht="12.75">
      <c r="A48" t="s">
        <v>55</v>
      </c>
      <c r="E48"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118</v>
      </c>
      <c s="41">
        <f>Rekapitulace!C15</f>
      </c>
      <c s="20" t="s">
        <v>0</v>
      </c>
      <c t="s">
        <v>22</v>
      </c>
      <c t="s">
        <v>26</v>
      </c>
    </row>
    <row r="4" spans="1:16" ht="32" customHeight="1">
      <c r="A4" s="24" t="s">
        <v>19</v>
      </c>
      <c s="25" t="s">
        <v>27</v>
      </c>
      <c s="27" t="s">
        <v>118</v>
      </c>
      <c r="E4" s="26" t="s">
        <v>485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COUNTIFS(L8:L190,"=0",A8:A190,"P")+COUNTIFS(L8:L190,"",A8:A190,"P")+SUM(Q8:Q190)</f>
      </c>
    </row>
    <row r="8" spans="1:13" ht="12.75">
      <c r="A8" t="s">
        <v>43</v>
      </c>
      <c r="C8" s="28" t="s">
        <v>488</v>
      </c>
      <c r="E8" s="30" t="s">
        <v>487</v>
      </c>
      <c r="J8" s="29">
        <f>0+J9+J18+J27+J40+J49</f>
      </c>
      <c s="29">
        <f>0+K9+K18+K27+K40+K49</f>
      </c>
      <c s="29">
        <f>0+L9+L18+L27+L40+L49</f>
      </c>
      <c s="29">
        <f>0+M9+M18+M27+M40+M49</f>
      </c>
    </row>
    <row r="9" spans="1:13" ht="12.75">
      <c r="A9" t="s">
        <v>45</v>
      </c>
      <c r="C9" s="31" t="s">
        <v>182</v>
      </c>
      <c r="E9" s="33" t="s">
        <v>489</v>
      </c>
      <c r="J9" s="32">
        <f>0</f>
      </c>
      <c s="32">
        <f>0</f>
      </c>
      <c s="32">
        <f>0+L10+L14</f>
      </c>
      <c s="32">
        <f>0+M10+M14</f>
      </c>
    </row>
    <row r="10" spans="1:16" ht="25.5">
      <c r="A10" t="s">
        <v>48</v>
      </c>
      <c s="34" t="s">
        <v>46</v>
      </c>
      <c s="34" t="s">
        <v>490</v>
      </c>
      <c s="35" t="s">
        <v>4</v>
      </c>
      <c s="6" t="s">
        <v>491</v>
      </c>
      <c s="36" t="s">
        <v>387</v>
      </c>
      <c s="37">
        <v>55.44</v>
      </c>
      <c s="36">
        <v>0</v>
      </c>
      <c s="36">
        <f>ROUND(G10*H10,6)</f>
      </c>
      <c r="L10" s="38">
        <v>0</v>
      </c>
      <c s="32">
        <f>ROUND(ROUND(L10,2)*ROUND(G10,3),2)</f>
      </c>
      <c s="36" t="s">
        <v>52</v>
      </c>
      <c>
        <f>(M10*21)/100</f>
      </c>
      <c t="s">
        <v>26</v>
      </c>
    </row>
    <row r="11" spans="1:5" ht="12.75">
      <c r="A11" s="35" t="s">
        <v>53</v>
      </c>
      <c r="E11" s="39" t="s">
        <v>4</v>
      </c>
    </row>
    <row r="12" spans="1:5" ht="12.75">
      <c r="A12" s="35" t="s">
        <v>54</v>
      </c>
      <c r="E12" s="40" t="s">
        <v>4</v>
      </c>
    </row>
    <row r="13" spans="1:5" ht="140.25">
      <c r="A13" t="s">
        <v>55</v>
      </c>
      <c r="E13" s="39" t="s">
        <v>492</v>
      </c>
    </row>
    <row r="14" spans="1:16" ht="25.5">
      <c r="A14" t="s">
        <v>48</v>
      </c>
      <c s="34" t="s">
        <v>26</v>
      </c>
      <c s="34" t="s">
        <v>493</v>
      </c>
      <c s="35" t="s">
        <v>4</v>
      </c>
      <c s="6" t="s">
        <v>494</v>
      </c>
      <c s="36" t="s">
        <v>387</v>
      </c>
      <c s="37">
        <v>0.574</v>
      </c>
      <c s="36">
        <v>0</v>
      </c>
      <c s="36">
        <f>ROUND(G14*H14,6)</f>
      </c>
      <c r="L14" s="38">
        <v>0</v>
      </c>
      <c s="32">
        <f>ROUND(ROUND(L14,2)*ROUND(G14,3),2)</f>
      </c>
      <c s="36" t="s">
        <v>52</v>
      </c>
      <c>
        <f>(M14*21)/100</f>
      </c>
      <c t="s">
        <v>26</v>
      </c>
    </row>
    <row r="15" spans="1:5" ht="12.75">
      <c r="A15" s="35" t="s">
        <v>53</v>
      </c>
      <c r="E15" s="39" t="s">
        <v>4</v>
      </c>
    </row>
    <row r="16" spans="1:5" ht="12.75">
      <c r="A16" s="35" t="s">
        <v>54</v>
      </c>
      <c r="E16" s="40" t="s">
        <v>4</v>
      </c>
    </row>
    <row r="17" spans="1:5" ht="140.25">
      <c r="A17" t="s">
        <v>55</v>
      </c>
      <c r="E17" s="39" t="s">
        <v>492</v>
      </c>
    </row>
    <row r="18" spans="1:13" ht="12.75">
      <c r="A18" t="s">
        <v>45</v>
      </c>
      <c r="C18" s="31" t="s">
        <v>98</v>
      </c>
      <c r="E18" s="33" t="s">
        <v>495</v>
      </c>
      <c r="J18" s="32">
        <f>0</f>
      </c>
      <c s="32">
        <f>0</f>
      </c>
      <c s="32">
        <f>0+L19+L23</f>
      </c>
      <c s="32">
        <f>0+M19+M23</f>
      </c>
    </row>
    <row r="19" spans="1:16" ht="12.75">
      <c r="A19" t="s">
        <v>48</v>
      </c>
      <c s="34" t="s">
        <v>83</v>
      </c>
      <c s="34" t="s">
        <v>496</v>
      </c>
      <c s="35" t="s">
        <v>4</v>
      </c>
      <c s="6" t="s">
        <v>497</v>
      </c>
      <c s="36" t="s">
        <v>51</v>
      </c>
      <c s="37">
        <v>34.65</v>
      </c>
      <c s="36">
        <v>0</v>
      </c>
      <c s="36">
        <f>ROUND(G19*H19,6)</f>
      </c>
      <c r="L19" s="38">
        <v>0</v>
      </c>
      <c s="32">
        <f>ROUND(ROUND(L19,2)*ROUND(G19,3),2)</f>
      </c>
      <c s="36" t="s">
        <v>52</v>
      </c>
      <c>
        <f>(M19*21)/100</f>
      </c>
      <c t="s">
        <v>26</v>
      </c>
    </row>
    <row r="20" spans="1:5" ht="12.75">
      <c r="A20" s="35" t="s">
        <v>53</v>
      </c>
      <c r="E20" s="39" t="s">
        <v>4</v>
      </c>
    </row>
    <row r="21" spans="1:5" ht="12.75">
      <c r="A21" s="35" t="s">
        <v>54</v>
      </c>
      <c r="E21" s="40" t="s">
        <v>4</v>
      </c>
    </row>
    <row r="22" spans="1:5" ht="318.75">
      <c r="A22" t="s">
        <v>55</v>
      </c>
      <c r="E22" s="39" t="s">
        <v>498</v>
      </c>
    </row>
    <row r="23" spans="1:16" ht="12.75">
      <c r="A23" t="s">
        <v>48</v>
      </c>
      <c s="34" t="s">
        <v>88</v>
      </c>
      <c s="34" t="s">
        <v>499</v>
      </c>
      <c s="35" t="s">
        <v>4</v>
      </c>
      <c s="6" t="s">
        <v>500</v>
      </c>
      <c s="36" t="s">
        <v>51</v>
      </c>
      <c s="37">
        <v>4.75</v>
      </c>
      <c s="36">
        <v>0</v>
      </c>
      <c s="36">
        <f>ROUND(G23*H23,6)</f>
      </c>
      <c r="L23" s="38">
        <v>0</v>
      </c>
      <c s="32">
        <f>ROUND(ROUND(L23,2)*ROUND(G23,3),2)</f>
      </c>
      <c s="36" t="s">
        <v>52</v>
      </c>
      <c>
        <f>(M23*21)/100</f>
      </c>
      <c t="s">
        <v>26</v>
      </c>
    </row>
    <row r="24" spans="1:5" ht="12.75">
      <c r="A24" s="35" t="s">
        <v>53</v>
      </c>
      <c r="E24" s="39" t="s">
        <v>4</v>
      </c>
    </row>
    <row r="25" spans="1:5" ht="12.75">
      <c r="A25" s="35" t="s">
        <v>54</v>
      </c>
      <c r="E25" s="40" t="s">
        <v>4</v>
      </c>
    </row>
    <row r="26" spans="1:5" ht="229.5">
      <c r="A26" t="s">
        <v>55</v>
      </c>
      <c r="E26" s="39" t="s">
        <v>501</v>
      </c>
    </row>
    <row r="27" spans="1:13" ht="12.75">
      <c r="A27" t="s">
        <v>45</v>
      </c>
      <c r="C27" s="31" t="s">
        <v>26</v>
      </c>
      <c r="E27" s="33" t="s">
        <v>502</v>
      </c>
      <c r="J27" s="32">
        <f>0</f>
      </c>
      <c s="32">
        <f>0</f>
      </c>
      <c s="32">
        <f>0+L28+L32+L36</f>
      </c>
      <c s="32">
        <f>0+M28+M32+M36</f>
      </c>
    </row>
    <row r="28" spans="1:16" ht="12.75">
      <c r="A28" t="s">
        <v>48</v>
      </c>
      <c s="34" t="s">
        <v>25</v>
      </c>
      <c s="34" t="s">
        <v>503</v>
      </c>
      <c s="35" t="s">
        <v>4</v>
      </c>
      <c s="6" t="s">
        <v>454</v>
      </c>
      <c s="36" t="s">
        <v>455</v>
      </c>
      <c s="37">
        <v>1</v>
      </c>
      <c s="36">
        <v>0</v>
      </c>
      <c s="36">
        <f>ROUND(G28*H28,6)</f>
      </c>
      <c r="L28" s="38">
        <v>0</v>
      </c>
      <c s="32">
        <f>ROUND(ROUND(L28,2)*ROUND(G28,3),2)</f>
      </c>
      <c s="36" t="s">
        <v>52</v>
      </c>
      <c>
        <f>(M28*21)/100</f>
      </c>
      <c t="s">
        <v>26</v>
      </c>
    </row>
    <row r="29" spans="1:5" ht="12.75">
      <c r="A29" s="35" t="s">
        <v>53</v>
      </c>
      <c r="E29" s="39" t="s">
        <v>4</v>
      </c>
    </row>
    <row r="30" spans="1:5" ht="12.75">
      <c r="A30" s="35" t="s">
        <v>54</v>
      </c>
      <c r="E30" s="40" t="s">
        <v>4</v>
      </c>
    </row>
    <row r="31" spans="1:5" ht="12.75">
      <c r="A31" t="s">
        <v>55</v>
      </c>
      <c r="E31" s="39" t="s">
        <v>375</v>
      </c>
    </row>
    <row r="32" spans="1:16" ht="12.75">
      <c r="A32" t="s">
        <v>48</v>
      </c>
      <c s="34" t="s">
        <v>66</v>
      </c>
      <c s="34" t="s">
        <v>504</v>
      </c>
      <c s="35" t="s">
        <v>4</v>
      </c>
      <c s="6" t="s">
        <v>505</v>
      </c>
      <c s="36" t="s">
        <v>455</v>
      </c>
      <c s="37">
        <v>1</v>
      </c>
      <c s="36">
        <v>0</v>
      </c>
      <c s="36">
        <f>ROUND(G32*H32,6)</f>
      </c>
      <c r="L32" s="38">
        <v>0</v>
      </c>
      <c s="32">
        <f>ROUND(ROUND(L32,2)*ROUND(G32,3),2)</f>
      </c>
      <c s="36" t="s">
        <v>52</v>
      </c>
      <c>
        <f>(M32*21)/100</f>
      </c>
      <c t="s">
        <v>26</v>
      </c>
    </row>
    <row r="33" spans="1:5" ht="12.75">
      <c r="A33" s="35" t="s">
        <v>53</v>
      </c>
      <c r="E33" s="39" t="s">
        <v>4</v>
      </c>
    </row>
    <row r="34" spans="1:5" ht="12.75">
      <c r="A34" s="35" t="s">
        <v>54</v>
      </c>
      <c r="E34" s="40" t="s">
        <v>4</v>
      </c>
    </row>
    <row r="35" spans="1:5" ht="12.75">
      <c r="A35" t="s">
        <v>55</v>
      </c>
      <c r="E35" s="39" t="s">
        <v>506</v>
      </c>
    </row>
    <row r="36" spans="1:16" ht="12.75">
      <c r="A36" t="s">
        <v>48</v>
      </c>
      <c s="34" t="s">
        <v>71</v>
      </c>
      <c s="34" t="s">
        <v>507</v>
      </c>
      <c s="35" t="s">
        <v>4</v>
      </c>
      <c s="6" t="s">
        <v>508</v>
      </c>
      <c s="36" t="s">
        <v>78</v>
      </c>
      <c s="37">
        <v>250</v>
      </c>
      <c s="36">
        <v>0</v>
      </c>
      <c s="36">
        <f>ROUND(G36*H36,6)</f>
      </c>
      <c r="L36" s="38">
        <v>0</v>
      </c>
      <c s="32">
        <f>ROUND(ROUND(L36,2)*ROUND(G36,3),2)</f>
      </c>
      <c s="36" t="s">
        <v>52</v>
      </c>
      <c>
        <f>(M36*21)/100</f>
      </c>
      <c t="s">
        <v>26</v>
      </c>
    </row>
    <row r="37" spans="1:5" ht="12.75">
      <c r="A37" s="35" t="s">
        <v>53</v>
      </c>
      <c r="E37" s="39" t="s">
        <v>4</v>
      </c>
    </row>
    <row r="38" spans="1:5" ht="12.75">
      <c r="A38" s="35" t="s">
        <v>54</v>
      </c>
      <c r="E38" s="40" t="s">
        <v>4</v>
      </c>
    </row>
    <row r="39" spans="1:5" ht="12.75">
      <c r="A39" t="s">
        <v>55</v>
      </c>
      <c r="E39" s="39" t="s">
        <v>375</v>
      </c>
    </row>
    <row r="40" spans="1:13" ht="12.75">
      <c r="A40" t="s">
        <v>45</v>
      </c>
      <c r="C40" s="31" t="s">
        <v>25</v>
      </c>
      <c r="E40" s="33" t="s">
        <v>509</v>
      </c>
      <c r="J40" s="32">
        <f>0</f>
      </c>
      <c s="32">
        <f>0</f>
      </c>
      <c s="32">
        <f>0+L41+L45</f>
      </c>
      <c s="32">
        <f>0+M41+M45</f>
      </c>
    </row>
    <row r="41" spans="1:16" ht="12.75">
      <c r="A41" t="s">
        <v>48</v>
      </c>
      <c s="34" t="s">
        <v>75</v>
      </c>
      <c s="34" t="s">
        <v>510</v>
      </c>
      <c s="35" t="s">
        <v>4</v>
      </c>
      <c s="6" t="s">
        <v>511</v>
      </c>
      <c s="36" t="s">
        <v>455</v>
      </c>
      <c s="37">
        <v>1</v>
      </c>
      <c s="36">
        <v>0</v>
      </c>
      <c s="36">
        <f>ROUND(G41*H41,6)</f>
      </c>
      <c r="L41" s="38">
        <v>0</v>
      </c>
      <c s="32">
        <f>ROUND(ROUND(L41,2)*ROUND(G41,3),2)</f>
      </c>
      <c s="36" t="s">
        <v>52</v>
      </c>
      <c>
        <f>(M41*21)/100</f>
      </c>
      <c t="s">
        <v>26</v>
      </c>
    </row>
    <row r="42" spans="1:5" ht="12.75">
      <c r="A42" s="35" t="s">
        <v>53</v>
      </c>
      <c r="E42" s="39" t="s">
        <v>4</v>
      </c>
    </row>
    <row r="43" spans="1:5" ht="12.75">
      <c r="A43" s="35" t="s">
        <v>54</v>
      </c>
      <c r="E43" s="40" t="s">
        <v>4</v>
      </c>
    </row>
    <row r="44" spans="1:5" ht="12.75">
      <c r="A44" t="s">
        <v>55</v>
      </c>
      <c r="E44" s="39" t="s">
        <v>512</v>
      </c>
    </row>
    <row r="45" spans="1:16" ht="12.75">
      <c r="A45" t="s">
        <v>48</v>
      </c>
      <c s="34" t="s">
        <v>64</v>
      </c>
      <c s="34" t="s">
        <v>513</v>
      </c>
      <c s="35" t="s">
        <v>4</v>
      </c>
      <c s="6" t="s">
        <v>514</v>
      </c>
      <c s="36" t="s">
        <v>455</v>
      </c>
      <c s="37">
        <v>3</v>
      </c>
      <c s="36">
        <v>0</v>
      </c>
      <c s="36">
        <f>ROUND(G45*H45,6)</f>
      </c>
      <c r="L45" s="38">
        <v>0</v>
      </c>
      <c s="32">
        <f>ROUND(ROUND(L45,2)*ROUND(G45,3),2)</f>
      </c>
      <c s="36" t="s">
        <v>52</v>
      </c>
      <c>
        <f>(M45*21)/100</f>
      </c>
      <c t="s">
        <v>26</v>
      </c>
    </row>
    <row r="46" spans="1:5" ht="12.75">
      <c r="A46" s="35" t="s">
        <v>53</v>
      </c>
      <c r="E46" s="39" t="s">
        <v>4</v>
      </c>
    </row>
    <row r="47" spans="1:5" ht="12.75">
      <c r="A47" s="35" t="s">
        <v>54</v>
      </c>
      <c r="E47" s="40" t="s">
        <v>4</v>
      </c>
    </row>
    <row r="48" spans="1:5" ht="12.75">
      <c r="A48" t="s">
        <v>55</v>
      </c>
      <c r="E48" s="39" t="s">
        <v>515</v>
      </c>
    </row>
    <row r="49" spans="1:13" ht="12.75">
      <c r="A49" t="s">
        <v>45</v>
      </c>
      <c r="C49" s="31" t="s">
        <v>64</v>
      </c>
      <c r="E49" s="33" t="s">
        <v>65</v>
      </c>
      <c r="J49" s="32">
        <f>0</f>
      </c>
      <c s="32">
        <f>0</f>
      </c>
      <c s="32">
        <f>0+L50+L54+L58+L62+L66+L70+L74+L78+L82+L86+L90+L94+L98+L102+L106+L110+L114+L118+L122+L126+L130+L134+L138+L142+L146+L150+L154+L158+L162+L166+L170+L174+L178+L182+L186+L190</f>
      </c>
      <c s="32">
        <f>0+M50+M54+M58+M62+M66+M70+M74+M78+M82+M86+M90+M94+M98+M102+M106+M110+M114+M118+M122+M126+M130+M134+M138+M142+M146+M150+M154+M158+M162+M166+M170+M174+M178+M182+M186+M190</f>
      </c>
    </row>
    <row r="50" spans="1:16" ht="12.75">
      <c r="A50" t="s">
        <v>48</v>
      </c>
      <c s="34" t="s">
        <v>92</v>
      </c>
      <c s="34" t="s">
        <v>516</v>
      </c>
      <c s="35" t="s">
        <v>4</v>
      </c>
      <c s="6" t="s">
        <v>517</v>
      </c>
      <c s="36" t="s">
        <v>69</v>
      </c>
      <c s="37">
        <v>480</v>
      </c>
      <c s="36">
        <v>0</v>
      </c>
      <c s="36">
        <f>ROUND(G50*H50,6)</f>
      </c>
      <c r="L50" s="38">
        <v>0</v>
      </c>
      <c s="32">
        <f>ROUND(ROUND(L50,2)*ROUND(G50,3),2)</f>
      </c>
      <c s="36" t="s">
        <v>52</v>
      </c>
      <c>
        <f>(M50*21)/100</f>
      </c>
      <c t="s">
        <v>26</v>
      </c>
    </row>
    <row r="51" spans="1:5" ht="12.75">
      <c r="A51" s="35" t="s">
        <v>53</v>
      </c>
      <c r="E51" s="39" t="s">
        <v>4</v>
      </c>
    </row>
    <row r="52" spans="1:5" ht="12.75">
      <c r="A52" s="35" t="s">
        <v>54</v>
      </c>
      <c r="E52" s="40" t="s">
        <v>4</v>
      </c>
    </row>
    <row r="53" spans="1:5" ht="102">
      <c r="A53" t="s">
        <v>55</v>
      </c>
      <c r="E53" s="39" t="s">
        <v>518</v>
      </c>
    </row>
    <row r="54" spans="1:16" ht="25.5">
      <c r="A54" t="s">
        <v>48</v>
      </c>
      <c s="34" t="s">
        <v>95</v>
      </c>
      <c s="34" t="s">
        <v>519</v>
      </c>
      <c s="35" t="s">
        <v>4</v>
      </c>
      <c s="6" t="s">
        <v>520</v>
      </c>
      <c s="36" t="s">
        <v>69</v>
      </c>
      <c s="37">
        <v>730</v>
      </c>
      <c s="36">
        <v>0</v>
      </c>
      <c s="36">
        <f>ROUND(G54*H54,6)</f>
      </c>
      <c r="L54" s="38">
        <v>0</v>
      </c>
      <c s="32">
        <f>ROUND(ROUND(L54,2)*ROUND(G54,3),2)</f>
      </c>
      <c s="36" t="s">
        <v>52</v>
      </c>
      <c>
        <f>(M54*21)/100</f>
      </c>
      <c t="s">
        <v>26</v>
      </c>
    </row>
    <row r="55" spans="1:5" ht="12.75">
      <c r="A55" s="35" t="s">
        <v>53</v>
      </c>
      <c r="E55" s="39" t="s">
        <v>4</v>
      </c>
    </row>
    <row r="56" spans="1:5" ht="12.75">
      <c r="A56" s="35" t="s">
        <v>54</v>
      </c>
      <c r="E56" s="40" t="s">
        <v>4</v>
      </c>
    </row>
    <row r="57" spans="1:5" ht="102">
      <c r="A57" t="s">
        <v>55</v>
      </c>
      <c r="E57" s="39" t="s">
        <v>521</v>
      </c>
    </row>
    <row r="58" spans="1:16" ht="25.5">
      <c r="A58" t="s">
        <v>48</v>
      </c>
      <c s="34" t="s">
        <v>98</v>
      </c>
      <c s="34" t="s">
        <v>522</v>
      </c>
      <c s="35" t="s">
        <v>4</v>
      </c>
      <c s="6" t="s">
        <v>523</v>
      </c>
      <c s="36" t="s">
        <v>69</v>
      </c>
      <c s="37">
        <v>432</v>
      </c>
      <c s="36">
        <v>0</v>
      </c>
      <c s="36">
        <f>ROUND(G58*H58,6)</f>
      </c>
      <c r="L58" s="38">
        <v>0</v>
      </c>
      <c s="32">
        <f>ROUND(ROUND(L58,2)*ROUND(G58,3),2)</f>
      </c>
      <c s="36" t="s">
        <v>52</v>
      </c>
      <c>
        <f>(M58*21)/100</f>
      </c>
      <c t="s">
        <v>26</v>
      </c>
    </row>
    <row r="59" spans="1:5" ht="12.75">
      <c r="A59" s="35" t="s">
        <v>53</v>
      </c>
      <c r="E59" s="39" t="s">
        <v>4</v>
      </c>
    </row>
    <row r="60" spans="1:5" ht="12.75">
      <c r="A60" s="35" t="s">
        <v>54</v>
      </c>
      <c r="E60" s="40" t="s">
        <v>4</v>
      </c>
    </row>
    <row r="61" spans="1:5" ht="76.5">
      <c r="A61" t="s">
        <v>55</v>
      </c>
      <c r="E61" s="39" t="s">
        <v>524</v>
      </c>
    </row>
    <row r="62" spans="1:16" ht="25.5">
      <c r="A62" t="s">
        <v>48</v>
      </c>
      <c s="34" t="s">
        <v>101</v>
      </c>
      <c s="34" t="s">
        <v>525</v>
      </c>
      <c s="35" t="s">
        <v>4</v>
      </c>
      <c s="6" t="s">
        <v>526</v>
      </c>
      <c s="36" t="s">
        <v>69</v>
      </c>
      <c s="37">
        <v>60</v>
      </c>
      <c s="36">
        <v>0</v>
      </c>
      <c s="36">
        <f>ROUND(G62*H62,6)</f>
      </c>
      <c r="L62" s="38">
        <v>0</v>
      </c>
      <c s="32">
        <f>ROUND(ROUND(L62,2)*ROUND(G62,3),2)</f>
      </c>
      <c s="36" t="s">
        <v>52</v>
      </c>
      <c>
        <f>(M62*21)/100</f>
      </c>
      <c t="s">
        <v>26</v>
      </c>
    </row>
    <row r="63" spans="1:5" ht="12.75">
      <c r="A63" s="35" t="s">
        <v>53</v>
      </c>
      <c r="E63" s="39" t="s">
        <v>4</v>
      </c>
    </row>
    <row r="64" spans="1:5" ht="12.75">
      <c r="A64" s="35" t="s">
        <v>54</v>
      </c>
      <c r="E64" s="40" t="s">
        <v>4</v>
      </c>
    </row>
    <row r="65" spans="1:5" ht="76.5">
      <c r="A65" t="s">
        <v>55</v>
      </c>
      <c r="E65" s="39" t="s">
        <v>524</v>
      </c>
    </row>
    <row r="66" spans="1:16" ht="25.5">
      <c r="A66" t="s">
        <v>48</v>
      </c>
      <c s="34" t="s">
        <v>106</v>
      </c>
      <c s="34" t="s">
        <v>527</v>
      </c>
      <c s="35" t="s">
        <v>4</v>
      </c>
      <c s="6" t="s">
        <v>528</v>
      </c>
      <c s="36" t="s">
        <v>78</v>
      </c>
      <c s="37">
        <v>288</v>
      </c>
      <c s="36">
        <v>0</v>
      </c>
      <c s="36">
        <f>ROUND(G66*H66,6)</f>
      </c>
      <c r="L66" s="38">
        <v>0</v>
      </c>
      <c s="32">
        <f>ROUND(ROUND(L66,2)*ROUND(G66,3),2)</f>
      </c>
      <c s="36" t="s">
        <v>52</v>
      </c>
      <c>
        <f>(M66*21)/100</f>
      </c>
      <c t="s">
        <v>26</v>
      </c>
    </row>
    <row r="67" spans="1:5" ht="12.75">
      <c r="A67" s="35" t="s">
        <v>53</v>
      </c>
      <c r="E67" s="39" t="s">
        <v>4</v>
      </c>
    </row>
    <row r="68" spans="1:5" ht="12.75">
      <c r="A68" s="35" t="s">
        <v>54</v>
      </c>
      <c r="E68" s="40" t="s">
        <v>4</v>
      </c>
    </row>
    <row r="69" spans="1:5" ht="89.25">
      <c r="A69" t="s">
        <v>55</v>
      </c>
      <c r="E69" s="39" t="s">
        <v>529</v>
      </c>
    </row>
    <row r="70" spans="1:16" ht="25.5">
      <c r="A70" t="s">
        <v>48</v>
      </c>
      <c s="34" t="s">
        <v>110</v>
      </c>
      <c s="34" t="s">
        <v>530</v>
      </c>
      <c s="35" t="s">
        <v>4</v>
      </c>
      <c s="6" t="s">
        <v>531</v>
      </c>
      <c s="36" t="s">
        <v>420</v>
      </c>
      <c s="37">
        <v>150</v>
      </c>
      <c s="36">
        <v>0</v>
      </c>
      <c s="36">
        <f>ROUND(G70*H70,6)</f>
      </c>
      <c r="L70" s="38">
        <v>0</v>
      </c>
      <c s="32">
        <f>ROUND(ROUND(L70,2)*ROUND(G70,3),2)</f>
      </c>
      <c s="36" t="s">
        <v>52</v>
      </c>
      <c>
        <f>(M70*21)/100</f>
      </c>
      <c t="s">
        <v>26</v>
      </c>
    </row>
    <row r="71" spans="1:5" ht="12.75">
      <c r="A71" s="35" t="s">
        <v>53</v>
      </c>
      <c r="E71" s="39" t="s">
        <v>4</v>
      </c>
    </row>
    <row r="72" spans="1:5" ht="12.75">
      <c r="A72" s="35" t="s">
        <v>54</v>
      </c>
      <c r="E72" s="40" t="s">
        <v>4</v>
      </c>
    </row>
    <row r="73" spans="1:5" ht="114.75">
      <c r="A73" t="s">
        <v>55</v>
      </c>
      <c r="E73" s="39" t="s">
        <v>532</v>
      </c>
    </row>
    <row r="74" spans="1:16" ht="12.75">
      <c r="A74" t="s">
        <v>48</v>
      </c>
      <c s="34" t="s">
        <v>114</v>
      </c>
      <c s="34" t="s">
        <v>533</v>
      </c>
      <c s="35" t="s">
        <v>4</v>
      </c>
      <c s="6" t="s">
        <v>534</v>
      </c>
      <c s="36" t="s">
        <v>69</v>
      </c>
      <c s="37">
        <v>150</v>
      </c>
      <c s="36">
        <v>0</v>
      </c>
      <c s="36">
        <f>ROUND(G74*H74,6)</f>
      </c>
      <c r="L74" s="38">
        <v>0</v>
      </c>
      <c s="32">
        <f>ROUND(ROUND(L74,2)*ROUND(G74,3),2)</f>
      </c>
      <c s="36" t="s">
        <v>52</v>
      </c>
      <c>
        <f>(M74*21)/100</f>
      </c>
      <c t="s">
        <v>26</v>
      </c>
    </row>
    <row r="75" spans="1:5" ht="12.75">
      <c r="A75" s="35" t="s">
        <v>53</v>
      </c>
      <c r="E75" s="39" t="s">
        <v>4</v>
      </c>
    </row>
    <row r="76" spans="1:5" ht="12.75">
      <c r="A76" s="35" t="s">
        <v>54</v>
      </c>
      <c r="E76" s="40" t="s">
        <v>4</v>
      </c>
    </row>
    <row r="77" spans="1:5" ht="76.5">
      <c r="A77" t="s">
        <v>55</v>
      </c>
      <c r="E77" s="39" t="s">
        <v>524</v>
      </c>
    </row>
    <row r="78" spans="1:16" ht="25.5">
      <c r="A78" t="s">
        <v>48</v>
      </c>
      <c s="34" t="s">
        <v>118</v>
      </c>
      <c s="34" t="s">
        <v>535</v>
      </c>
      <c s="35" t="s">
        <v>4</v>
      </c>
      <c s="6" t="s">
        <v>536</v>
      </c>
      <c s="36" t="s">
        <v>78</v>
      </c>
      <c s="37">
        <v>81</v>
      </c>
      <c s="36">
        <v>0</v>
      </c>
      <c s="36">
        <f>ROUND(G78*H78,6)</f>
      </c>
      <c r="L78" s="38">
        <v>0</v>
      </c>
      <c s="32">
        <f>ROUND(ROUND(L78,2)*ROUND(G78,3),2)</f>
      </c>
      <c s="36" t="s">
        <v>52</v>
      </c>
      <c>
        <f>(M78*21)/100</f>
      </c>
      <c t="s">
        <v>26</v>
      </c>
    </row>
    <row r="79" spans="1:5" ht="12.75">
      <c r="A79" s="35" t="s">
        <v>53</v>
      </c>
      <c r="E79" s="39" t="s">
        <v>4</v>
      </c>
    </row>
    <row r="80" spans="1:5" ht="12.75">
      <c r="A80" s="35" t="s">
        <v>54</v>
      </c>
      <c r="E80" s="40" t="s">
        <v>4</v>
      </c>
    </row>
    <row r="81" spans="1:5" ht="89.25">
      <c r="A81" t="s">
        <v>55</v>
      </c>
      <c r="E81" s="39" t="s">
        <v>537</v>
      </c>
    </row>
    <row r="82" spans="1:16" ht="25.5">
      <c r="A82" t="s">
        <v>48</v>
      </c>
      <c s="34" t="s">
        <v>122</v>
      </c>
      <c s="34" t="s">
        <v>538</v>
      </c>
      <c s="35" t="s">
        <v>4</v>
      </c>
      <c s="6" t="s">
        <v>539</v>
      </c>
      <c s="36" t="s">
        <v>78</v>
      </c>
      <c s="37">
        <v>6</v>
      </c>
      <c s="36">
        <v>0</v>
      </c>
      <c s="36">
        <f>ROUND(G82*H82,6)</f>
      </c>
      <c r="L82" s="38">
        <v>0</v>
      </c>
      <c s="32">
        <f>ROUND(ROUND(L82,2)*ROUND(G82,3),2)</f>
      </c>
      <c s="36" t="s">
        <v>52</v>
      </c>
      <c>
        <f>(M82*21)/100</f>
      </c>
      <c t="s">
        <v>26</v>
      </c>
    </row>
    <row r="83" spans="1:5" ht="12.75">
      <c r="A83" s="35" t="s">
        <v>53</v>
      </c>
      <c r="E83" s="39" t="s">
        <v>4</v>
      </c>
    </row>
    <row r="84" spans="1:5" ht="12.75">
      <c r="A84" s="35" t="s">
        <v>54</v>
      </c>
      <c r="E84" s="40" t="s">
        <v>4</v>
      </c>
    </row>
    <row r="85" spans="1:5" ht="89.25">
      <c r="A85" t="s">
        <v>55</v>
      </c>
      <c r="E85" s="39" t="s">
        <v>537</v>
      </c>
    </row>
    <row r="86" spans="1:16" ht="12.75">
      <c r="A86" t="s">
        <v>48</v>
      </c>
      <c s="34" t="s">
        <v>135</v>
      </c>
      <c s="34" t="s">
        <v>540</v>
      </c>
      <c s="35" t="s">
        <v>4</v>
      </c>
      <c s="6" t="s">
        <v>541</v>
      </c>
      <c s="36" t="s">
        <v>78</v>
      </c>
      <c s="37">
        <v>32</v>
      </c>
      <c s="36">
        <v>0</v>
      </c>
      <c s="36">
        <f>ROUND(G86*H86,6)</f>
      </c>
      <c r="L86" s="38">
        <v>0</v>
      </c>
      <c s="32">
        <f>ROUND(ROUND(L86,2)*ROUND(G86,3),2)</f>
      </c>
      <c s="36" t="s">
        <v>52</v>
      </c>
      <c>
        <f>(M86*21)/100</f>
      </c>
      <c t="s">
        <v>26</v>
      </c>
    </row>
    <row r="87" spans="1:5" ht="12.75">
      <c r="A87" s="35" t="s">
        <v>53</v>
      </c>
      <c r="E87" s="39" t="s">
        <v>4</v>
      </c>
    </row>
    <row r="88" spans="1:5" ht="12.75">
      <c r="A88" s="35" t="s">
        <v>54</v>
      </c>
      <c r="E88" s="40" t="s">
        <v>4</v>
      </c>
    </row>
    <row r="89" spans="1:5" ht="89.25">
      <c r="A89" t="s">
        <v>55</v>
      </c>
      <c r="E89" s="39" t="s">
        <v>542</v>
      </c>
    </row>
    <row r="90" spans="1:16" ht="12.75">
      <c r="A90" t="s">
        <v>48</v>
      </c>
      <c s="34" t="s">
        <v>139</v>
      </c>
      <c s="34" t="s">
        <v>543</v>
      </c>
      <c s="35" t="s">
        <v>4</v>
      </c>
      <c s="6" t="s">
        <v>544</v>
      </c>
      <c s="36" t="s">
        <v>69</v>
      </c>
      <c s="37">
        <v>680</v>
      </c>
      <c s="36">
        <v>0</v>
      </c>
      <c s="36">
        <f>ROUND(G90*H90,6)</f>
      </c>
      <c r="L90" s="38">
        <v>0</v>
      </c>
      <c s="32">
        <f>ROUND(ROUND(L90,2)*ROUND(G90,3),2)</f>
      </c>
      <c s="36" t="s">
        <v>52</v>
      </c>
      <c>
        <f>(M90*21)/100</f>
      </c>
      <c t="s">
        <v>26</v>
      </c>
    </row>
    <row r="91" spans="1:5" ht="12.75">
      <c r="A91" s="35" t="s">
        <v>53</v>
      </c>
      <c r="E91" s="39" t="s">
        <v>4</v>
      </c>
    </row>
    <row r="92" spans="1:5" ht="12.75">
      <c r="A92" s="35" t="s">
        <v>54</v>
      </c>
      <c r="E92" s="40" t="s">
        <v>4</v>
      </c>
    </row>
    <row r="93" spans="1:5" ht="76.5">
      <c r="A93" t="s">
        <v>55</v>
      </c>
      <c r="E93" s="39" t="s">
        <v>545</v>
      </c>
    </row>
    <row r="94" spans="1:16" ht="12.75">
      <c r="A94" t="s">
        <v>48</v>
      </c>
      <c s="34" t="s">
        <v>142</v>
      </c>
      <c s="34" t="s">
        <v>546</v>
      </c>
      <c s="35" t="s">
        <v>4</v>
      </c>
      <c s="6" t="s">
        <v>547</v>
      </c>
      <c s="36" t="s">
        <v>78</v>
      </c>
      <c s="37">
        <v>40</v>
      </c>
      <c s="36">
        <v>0</v>
      </c>
      <c s="36">
        <f>ROUND(G94*H94,6)</f>
      </c>
      <c r="L94" s="38">
        <v>0</v>
      </c>
      <c s="32">
        <f>ROUND(ROUND(L94,2)*ROUND(G94,3),2)</f>
      </c>
      <c s="36" t="s">
        <v>52</v>
      </c>
      <c>
        <f>(M94*21)/100</f>
      </c>
      <c t="s">
        <v>26</v>
      </c>
    </row>
    <row r="95" spans="1:5" ht="12.75">
      <c r="A95" s="35" t="s">
        <v>53</v>
      </c>
      <c r="E95" s="39" t="s">
        <v>4</v>
      </c>
    </row>
    <row r="96" spans="1:5" ht="12.75">
      <c r="A96" s="35" t="s">
        <v>54</v>
      </c>
      <c r="E96" s="40" t="s">
        <v>4</v>
      </c>
    </row>
    <row r="97" spans="1:5" ht="89.25">
      <c r="A97" t="s">
        <v>55</v>
      </c>
      <c r="E97" s="39" t="s">
        <v>548</v>
      </c>
    </row>
    <row r="98" spans="1:16" ht="12.75">
      <c r="A98" t="s">
        <v>48</v>
      </c>
      <c s="34" t="s">
        <v>145</v>
      </c>
      <c s="34" t="s">
        <v>549</v>
      </c>
      <c s="35" t="s">
        <v>4</v>
      </c>
      <c s="6" t="s">
        <v>550</v>
      </c>
      <c s="36" t="s">
        <v>78</v>
      </c>
      <c s="37">
        <v>20</v>
      </c>
      <c s="36">
        <v>0</v>
      </c>
      <c s="36">
        <f>ROUND(G98*H98,6)</f>
      </c>
      <c r="L98" s="38">
        <v>0</v>
      </c>
      <c s="32">
        <f>ROUND(ROUND(L98,2)*ROUND(G98,3),2)</f>
      </c>
      <c s="36" t="s">
        <v>52</v>
      </c>
      <c>
        <f>(M98*21)/100</f>
      </c>
      <c t="s">
        <v>26</v>
      </c>
    </row>
    <row r="99" spans="1:5" ht="12.75">
      <c r="A99" s="35" t="s">
        <v>53</v>
      </c>
      <c r="E99" s="39" t="s">
        <v>4</v>
      </c>
    </row>
    <row r="100" spans="1:5" ht="12.75">
      <c r="A100" s="35" t="s">
        <v>54</v>
      </c>
      <c r="E100" s="40" t="s">
        <v>4</v>
      </c>
    </row>
    <row r="101" spans="1:5" ht="102">
      <c r="A101" t="s">
        <v>55</v>
      </c>
      <c r="E101" s="39" t="s">
        <v>551</v>
      </c>
    </row>
    <row r="102" spans="1:16" ht="12.75">
      <c r="A102" t="s">
        <v>48</v>
      </c>
      <c s="34" t="s">
        <v>149</v>
      </c>
      <c s="34" t="s">
        <v>80</v>
      </c>
      <c s="35" t="s">
        <v>4</v>
      </c>
      <c s="6" t="s">
        <v>81</v>
      </c>
      <c s="36" t="s">
        <v>69</v>
      </c>
      <c s="37">
        <v>110</v>
      </c>
      <c s="36">
        <v>0</v>
      </c>
      <c s="36">
        <f>ROUND(G102*H102,6)</f>
      </c>
      <c r="L102" s="38">
        <v>0</v>
      </c>
      <c s="32">
        <f>ROUND(ROUND(L102,2)*ROUND(G102,3),2)</f>
      </c>
      <c s="36" t="s">
        <v>52</v>
      </c>
      <c>
        <f>(M102*21)/100</f>
      </c>
      <c t="s">
        <v>26</v>
      </c>
    </row>
    <row r="103" spans="1:5" ht="12.75">
      <c r="A103" s="35" t="s">
        <v>53</v>
      </c>
      <c r="E103" s="39" t="s">
        <v>4</v>
      </c>
    </row>
    <row r="104" spans="1:5" ht="12.75">
      <c r="A104" s="35" t="s">
        <v>54</v>
      </c>
      <c r="E104" s="40" t="s">
        <v>4</v>
      </c>
    </row>
    <row r="105" spans="1:5" ht="89.25">
      <c r="A105" t="s">
        <v>55</v>
      </c>
      <c r="E105" s="39" t="s">
        <v>552</v>
      </c>
    </row>
    <row r="106" spans="1:16" ht="12.75">
      <c r="A106" t="s">
        <v>48</v>
      </c>
      <c s="34" t="s">
        <v>154</v>
      </c>
      <c s="34" t="s">
        <v>553</v>
      </c>
      <c s="35" t="s">
        <v>4</v>
      </c>
      <c s="6" t="s">
        <v>554</v>
      </c>
      <c s="36" t="s">
        <v>69</v>
      </c>
      <c s="37">
        <v>580</v>
      </c>
      <c s="36">
        <v>0</v>
      </c>
      <c s="36">
        <f>ROUND(G106*H106,6)</f>
      </c>
      <c r="L106" s="38">
        <v>0</v>
      </c>
      <c s="32">
        <f>ROUND(ROUND(L106,2)*ROUND(G106,3),2)</f>
      </c>
      <c s="36" t="s">
        <v>52</v>
      </c>
      <c>
        <f>(M106*21)/100</f>
      </c>
      <c t="s">
        <v>26</v>
      </c>
    </row>
    <row r="107" spans="1:5" ht="12.75">
      <c r="A107" s="35" t="s">
        <v>53</v>
      </c>
      <c r="E107" s="39" t="s">
        <v>4</v>
      </c>
    </row>
    <row r="108" spans="1:5" ht="12.75">
      <c r="A108" s="35" t="s">
        <v>54</v>
      </c>
      <c r="E108" s="40" t="s">
        <v>4</v>
      </c>
    </row>
    <row r="109" spans="1:5" ht="89.25">
      <c r="A109" t="s">
        <v>55</v>
      </c>
      <c r="E109" s="39" t="s">
        <v>552</v>
      </c>
    </row>
    <row r="110" spans="1:16" ht="12.75">
      <c r="A110" t="s">
        <v>48</v>
      </c>
      <c s="34" t="s">
        <v>159</v>
      </c>
      <c s="34" t="s">
        <v>553</v>
      </c>
      <c s="35" t="s">
        <v>46</v>
      </c>
      <c s="6" t="s">
        <v>555</v>
      </c>
      <c s="36" t="s">
        <v>69</v>
      </c>
      <c s="37">
        <v>1340</v>
      </c>
      <c s="36">
        <v>0</v>
      </c>
      <c s="36">
        <f>ROUND(G110*H110,6)</f>
      </c>
      <c r="L110" s="38">
        <v>0</v>
      </c>
      <c s="32">
        <f>ROUND(ROUND(L110,2)*ROUND(G110,3),2)</f>
      </c>
      <c s="36" t="s">
        <v>52</v>
      </c>
      <c>
        <f>(M110*21)/100</f>
      </c>
      <c t="s">
        <v>26</v>
      </c>
    </row>
    <row r="111" spans="1:5" ht="12.75">
      <c r="A111" s="35" t="s">
        <v>53</v>
      </c>
      <c r="E111" s="39" t="s">
        <v>4</v>
      </c>
    </row>
    <row r="112" spans="1:5" ht="12.75">
      <c r="A112" s="35" t="s">
        <v>54</v>
      </c>
      <c r="E112" s="40" t="s">
        <v>4</v>
      </c>
    </row>
    <row r="113" spans="1:5" ht="89.25">
      <c r="A113" t="s">
        <v>55</v>
      </c>
      <c r="E113" s="39" t="s">
        <v>552</v>
      </c>
    </row>
    <row r="114" spans="1:16" ht="25.5">
      <c r="A114" t="s">
        <v>48</v>
      </c>
      <c s="34" t="s">
        <v>163</v>
      </c>
      <c s="34" t="s">
        <v>556</v>
      </c>
      <c s="35" t="s">
        <v>4</v>
      </c>
      <c s="6" t="s">
        <v>557</v>
      </c>
      <c s="36" t="s">
        <v>78</v>
      </c>
      <c s="37">
        <v>178</v>
      </c>
      <c s="36">
        <v>0</v>
      </c>
      <c s="36">
        <f>ROUND(G114*H114,6)</f>
      </c>
      <c r="L114" s="38">
        <v>0</v>
      </c>
      <c s="32">
        <f>ROUND(ROUND(L114,2)*ROUND(G114,3),2)</f>
      </c>
      <c s="36" t="s">
        <v>52</v>
      </c>
      <c>
        <f>(M114*21)/100</f>
      </c>
      <c t="s">
        <v>26</v>
      </c>
    </row>
    <row r="115" spans="1:5" ht="12.75">
      <c r="A115" s="35" t="s">
        <v>53</v>
      </c>
      <c r="E115" s="39" t="s">
        <v>4</v>
      </c>
    </row>
    <row r="116" spans="1:5" ht="12.75">
      <c r="A116" s="35" t="s">
        <v>54</v>
      </c>
      <c r="E116" s="40" t="s">
        <v>4</v>
      </c>
    </row>
    <row r="117" spans="1:5" ht="102">
      <c r="A117" t="s">
        <v>55</v>
      </c>
      <c r="E117" s="39" t="s">
        <v>558</v>
      </c>
    </row>
    <row r="118" spans="1:16" ht="25.5">
      <c r="A118" t="s">
        <v>48</v>
      </c>
      <c s="34" t="s">
        <v>167</v>
      </c>
      <c s="34" t="s">
        <v>559</v>
      </c>
      <c s="35" t="s">
        <v>4</v>
      </c>
      <c s="6" t="s">
        <v>560</v>
      </c>
      <c s="36" t="s">
        <v>78</v>
      </c>
      <c s="37">
        <v>60</v>
      </c>
      <c s="36">
        <v>0</v>
      </c>
      <c s="36">
        <f>ROUND(G118*H118,6)</f>
      </c>
      <c r="L118" s="38">
        <v>0</v>
      </c>
      <c s="32">
        <f>ROUND(ROUND(L118,2)*ROUND(G118,3),2)</f>
      </c>
      <c s="36" t="s">
        <v>52</v>
      </c>
      <c>
        <f>(M118*21)/100</f>
      </c>
      <c t="s">
        <v>26</v>
      </c>
    </row>
    <row r="119" spans="1:5" ht="12.75">
      <c r="A119" s="35" t="s">
        <v>53</v>
      </c>
      <c r="E119" s="39" t="s">
        <v>4</v>
      </c>
    </row>
    <row r="120" spans="1:5" ht="12.75">
      <c r="A120" s="35" t="s">
        <v>54</v>
      </c>
      <c r="E120" s="40" t="s">
        <v>4</v>
      </c>
    </row>
    <row r="121" spans="1:5" ht="102">
      <c r="A121" t="s">
        <v>55</v>
      </c>
      <c r="E121" s="39" t="s">
        <v>558</v>
      </c>
    </row>
    <row r="122" spans="1:16" ht="12.75">
      <c r="A122" t="s">
        <v>48</v>
      </c>
      <c s="34" t="s">
        <v>171</v>
      </c>
      <c s="34" t="s">
        <v>341</v>
      </c>
      <c s="35" t="s">
        <v>4</v>
      </c>
      <c s="6" t="s">
        <v>342</v>
      </c>
      <c s="36" t="s">
        <v>69</v>
      </c>
      <c s="37">
        <v>680</v>
      </c>
      <c s="36">
        <v>0</v>
      </c>
      <c s="36">
        <f>ROUND(G122*H122,6)</f>
      </c>
      <c r="L122" s="38">
        <v>0</v>
      </c>
      <c s="32">
        <f>ROUND(ROUND(L122,2)*ROUND(G122,3),2)</f>
      </c>
      <c s="36" t="s">
        <v>52</v>
      </c>
      <c>
        <f>(M122*21)/100</f>
      </c>
      <c t="s">
        <v>26</v>
      </c>
    </row>
    <row r="123" spans="1:5" ht="12.75">
      <c r="A123" s="35" t="s">
        <v>53</v>
      </c>
      <c r="E123" s="39" t="s">
        <v>4</v>
      </c>
    </row>
    <row r="124" spans="1:5" ht="12.75">
      <c r="A124" s="35" t="s">
        <v>54</v>
      </c>
      <c r="E124" s="40" t="s">
        <v>4</v>
      </c>
    </row>
    <row r="125" spans="1:5" ht="76.5">
      <c r="A125" t="s">
        <v>55</v>
      </c>
      <c r="E125" s="39" t="s">
        <v>561</v>
      </c>
    </row>
    <row r="126" spans="1:16" ht="12.75">
      <c r="A126" t="s">
        <v>48</v>
      </c>
      <c s="34" t="s">
        <v>175</v>
      </c>
      <c s="34" t="s">
        <v>562</v>
      </c>
      <c s="35" t="s">
        <v>4</v>
      </c>
      <c s="6" t="s">
        <v>563</v>
      </c>
      <c s="36" t="s">
        <v>78</v>
      </c>
      <c s="37">
        <v>338</v>
      </c>
      <c s="36">
        <v>0</v>
      </c>
      <c s="36">
        <f>ROUND(G126*H126,6)</f>
      </c>
      <c r="L126" s="38">
        <v>0</v>
      </c>
      <c s="32">
        <f>ROUND(ROUND(L126,2)*ROUND(G126,3),2)</f>
      </c>
      <c s="36" t="s">
        <v>52</v>
      </c>
      <c>
        <f>(M126*21)/100</f>
      </c>
      <c t="s">
        <v>26</v>
      </c>
    </row>
    <row r="127" spans="1:5" ht="12.75">
      <c r="A127" s="35" t="s">
        <v>53</v>
      </c>
      <c r="E127" s="39" t="s">
        <v>4</v>
      </c>
    </row>
    <row r="128" spans="1:5" ht="12.75">
      <c r="A128" s="35" t="s">
        <v>54</v>
      </c>
      <c r="E128" s="40" t="s">
        <v>4</v>
      </c>
    </row>
    <row r="129" spans="1:5" ht="89.25">
      <c r="A129" t="s">
        <v>55</v>
      </c>
      <c r="E129" s="39" t="s">
        <v>564</v>
      </c>
    </row>
    <row r="130" spans="1:16" ht="12.75">
      <c r="A130" t="s">
        <v>48</v>
      </c>
      <c s="34" t="s">
        <v>179</v>
      </c>
      <c s="34" t="s">
        <v>565</v>
      </c>
      <c s="35" t="s">
        <v>4</v>
      </c>
      <c s="6" t="s">
        <v>566</v>
      </c>
      <c s="36" t="s">
        <v>69</v>
      </c>
      <c s="37">
        <v>120</v>
      </c>
      <c s="36">
        <v>0</v>
      </c>
      <c s="36">
        <f>ROUND(G130*H130,6)</f>
      </c>
      <c r="L130" s="38">
        <v>0</v>
      </c>
      <c s="32">
        <f>ROUND(ROUND(L130,2)*ROUND(G130,3),2)</f>
      </c>
      <c s="36" t="s">
        <v>52</v>
      </c>
      <c>
        <f>(M130*21)/100</f>
      </c>
      <c t="s">
        <v>26</v>
      </c>
    </row>
    <row r="131" spans="1:5" ht="12.75">
      <c r="A131" s="35" t="s">
        <v>53</v>
      </c>
      <c r="E131" s="39" t="s">
        <v>4</v>
      </c>
    </row>
    <row r="132" spans="1:5" ht="12.75">
      <c r="A132" s="35" t="s">
        <v>54</v>
      </c>
      <c r="E132" s="40" t="s">
        <v>4</v>
      </c>
    </row>
    <row r="133" spans="1:5" ht="114.75">
      <c r="A133" t="s">
        <v>55</v>
      </c>
      <c r="E133" s="39" t="s">
        <v>567</v>
      </c>
    </row>
    <row r="134" spans="1:16" ht="12.75">
      <c r="A134" t="s">
        <v>48</v>
      </c>
      <c s="34" t="s">
        <v>183</v>
      </c>
      <c s="34" t="s">
        <v>568</v>
      </c>
      <c s="35" t="s">
        <v>4</v>
      </c>
      <c s="6" t="s">
        <v>569</v>
      </c>
      <c s="36" t="s">
        <v>78</v>
      </c>
      <c s="37">
        <v>17</v>
      </c>
      <c s="36">
        <v>0</v>
      </c>
      <c s="36">
        <f>ROUND(G134*H134,6)</f>
      </c>
      <c r="L134" s="38">
        <v>0</v>
      </c>
      <c s="32">
        <f>ROUND(ROUND(L134,2)*ROUND(G134,3),2)</f>
      </c>
      <c s="36" t="s">
        <v>52</v>
      </c>
      <c>
        <f>(M134*21)/100</f>
      </c>
      <c t="s">
        <v>26</v>
      </c>
    </row>
    <row r="135" spans="1:5" ht="12.75">
      <c r="A135" s="35" t="s">
        <v>53</v>
      </c>
      <c r="E135" s="39" t="s">
        <v>4</v>
      </c>
    </row>
    <row r="136" spans="1:5" ht="12.75">
      <c r="A136" s="35" t="s">
        <v>54</v>
      </c>
      <c r="E136" s="40" t="s">
        <v>4</v>
      </c>
    </row>
    <row r="137" spans="1:5" ht="114.75">
      <c r="A137" t="s">
        <v>55</v>
      </c>
      <c r="E137" s="39" t="s">
        <v>570</v>
      </c>
    </row>
    <row r="138" spans="1:16" ht="12.75">
      <c r="A138" t="s">
        <v>48</v>
      </c>
      <c s="34" t="s">
        <v>571</v>
      </c>
      <c s="34" t="s">
        <v>572</v>
      </c>
      <c s="35" t="s">
        <v>4</v>
      </c>
      <c s="6" t="s">
        <v>573</v>
      </c>
      <c s="36" t="s">
        <v>78</v>
      </c>
      <c s="37">
        <v>17</v>
      </c>
      <c s="36">
        <v>0</v>
      </c>
      <c s="36">
        <f>ROUND(G138*H138,6)</f>
      </c>
      <c r="L138" s="38">
        <v>0</v>
      </c>
      <c s="32">
        <f>ROUND(ROUND(L138,2)*ROUND(G138,3),2)</f>
      </c>
      <c s="36" t="s">
        <v>52</v>
      </c>
      <c>
        <f>(M138*21)/100</f>
      </c>
      <c t="s">
        <v>26</v>
      </c>
    </row>
    <row r="139" spans="1:5" ht="12.75">
      <c r="A139" s="35" t="s">
        <v>53</v>
      </c>
      <c r="E139" s="39" t="s">
        <v>4</v>
      </c>
    </row>
    <row r="140" spans="1:5" ht="12.75">
      <c r="A140" s="35" t="s">
        <v>54</v>
      </c>
      <c r="E140" s="40" t="s">
        <v>4</v>
      </c>
    </row>
    <row r="141" spans="1:5" ht="89.25">
      <c r="A141" t="s">
        <v>55</v>
      </c>
      <c r="E141" s="39" t="s">
        <v>574</v>
      </c>
    </row>
    <row r="142" spans="1:16" ht="25.5">
      <c r="A142" t="s">
        <v>48</v>
      </c>
      <c s="34" t="s">
        <v>186</v>
      </c>
      <c s="34" t="s">
        <v>575</v>
      </c>
      <c s="35" t="s">
        <v>4</v>
      </c>
      <c s="6" t="s">
        <v>576</v>
      </c>
      <c s="36" t="s">
        <v>78</v>
      </c>
      <c s="37">
        <v>21</v>
      </c>
      <c s="36">
        <v>0</v>
      </c>
      <c s="36">
        <f>ROUND(G142*H142,6)</f>
      </c>
      <c r="L142" s="38">
        <v>0</v>
      </c>
      <c s="32">
        <f>ROUND(ROUND(L142,2)*ROUND(G142,3),2)</f>
      </c>
      <c s="36" t="s">
        <v>52</v>
      </c>
      <c>
        <f>(M142*21)/100</f>
      </c>
      <c t="s">
        <v>26</v>
      </c>
    </row>
    <row r="143" spans="1:5" ht="12.75">
      <c r="A143" s="35" t="s">
        <v>53</v>
      </c>
      <c r="E143" s="39" t="s">
        <v>4</v>
      </c>
    </row>
    <row r="144" spans="1:5" ht="12.75">
      <c r="A144" s="35" t="s">
        <v>54</v>
      </c>
      <c r="E144" s="40" t="s">
        <v>4</v>
      </c>
    </row>
    <row r="145" spans="1:5" ht="102">
      <c r="A145" t="s">
        <v>55</v>
      </c>
      <c r="E145" s="39" t="s">
        <v>577</v>
      </c>
    </row>
    <row r="146" spans="1:16" ht="12.75">
      <c r="A146" t="s">
        <v>48</v>
      </c>
      <c s="34" t="s">
        <v>190</v>
      </c>
      <c s="34" t="s">
        <v>578</v>
      </c>
      <c s="35" t="s">
        <v>4</v>
      </c>
      <c s="6" t="s">
        <v>579</v>
      </c>
      <c s="36" t="s">
        <v>78</v>
      </c>
      <c s="37">
        <v>21</v>
      </c>
      <c s="36">
        <v>0</v>
      </c>
      <c s="36">
        <f>ROUND(G146*H146,6)</f>
      </c>
      <c r="L146" s="38">
        <v>0</v>
      </c>
      <c s="32">
        <f>ROUND(ROUND(L146,2)*ROUND(G146,3),2)</f>
      </c>
      <c s="36" t="s">
        <v>52</v>
      </c>
      <c>
        <f>(M146*21)/100</f>
      </c>
      <c t="s">
        <v>26</v>
      </c>
    </row>
    <row r="147" spans="1:5" ht="12.75">
      <c r="A147" s="35" t="s">
        <v>53</v>
      </c>
      <c r="E147" s="39" t="s">
        <v>4</v>
      </c>
    </row>
    <row r="148" spans="1:5" ht="12.75">
      <c r="A148" s="35" t="s">
        <v>54</v>
      </c>
      <c r="E148" s="40" t="s">
        <v>4</v>
      </c>
    </row>
    <row r="149" spans="1:5" ht="89.25">
      <c r="A149" t="s">
        <v>55</v>
      </c>
      <c r="E149" s="39" t="s">
        <v>580</v>
      </c>
    </row>
    <row r="150" spans="1:16" ht="25.5">
      <c r="A150" t="s">
        <v>48</v>
      </c>
      <c s="34" t="s">
        <v>581</v>
      </c>
      <c s="34" t="s">
        <v>582</v>
      </c>
      <c s="35" t="s">
        <v>4</v>
      </c>
      <c s="6" t="s">
        <v>583</v>
      </c>
      <c s="36" t="s">
        <v>78</v>
      </c>
      <c s="37">
        <v>4</v>
      </c>
      <c s="36">
        <v>0</v>
      </c>
      <c s="36">
        <f>ROUND(G150*H150,6)</f>
      </c>
      <c r="L150" s="38">
        <v>0</v>
      </c>
      <c s="32">
        <f>ROUND(ROUND(L150,2)*ROUND(G150,3),2)</f>
      </c>
      <c s="36" t="s">
        <v>52</v>
      </c>
      <c>
        <f>(M150*21)/100</f>
      </c>
      <c t="s">
        <v>26</v>
      </c>
    </row>
    <row r="151" spans="1:5" ht="12.75">
      <c r="A151" s="35" t="s">
        <v>53</v>
      </c>
      <c r="E151" s="39" t="s">
        <v>4</v>
      </c>
    </row>
    <row r="152" spans="1:5" ht="12.75">
      <c r="A152" s="35" t="s">
        <v>54</v>
      </c>
      <c r="E152" s="40" t="s">
        <v>4</v>
      </c>
    </row>
    <row r="153" spans="1:5" ht="140.25">
      <c r="A153" t="s">
        <v>55</v>
      </c>
      <c r="E153" s="39" t="s">
        <v>584</v>
      </c>
    </row>
    <row r="154" spans="1:16" ht="12.75">
      <c r="A154" t="s">
        <v>48</v>
      </c>
      <c s="34" t="s">
        <v>194</v>
      </c>
      <c s="34" t="s">
        <v>585</v>
      </c>
      <c s="35" t="s">
        <v>4</v>
      </c>
      <c s="6" t="s">
        <v>586</v>
      </c>
      <c s="36" t="s">
        <v>78</v>
      </c>
      <c s="37">
        <v>7</v>
      </c>
      <c s="36">
        <v>0</v>
      </c>
      <c s="36">
        <f>ROUND(G154*H154,6)</f>
      </c>
      <c r="L154" s="38">
        <v>0</v>
      </c>
      <c s="32">
        <f>ROUND(ROUND(L154,2)*ROUND(G154,3),2)</f>
      </c>
      <c s="36" t="s">
        <v>52</v>
      </c>
      <c>
        <f>(M154*21)/100</f>
      </c>
      <c t="s">
        <v>26</v>
      </c>
    </row>
    <row r="155" spans="1:5" ht="12.75">
      <c r="A155" s="35" t="s">
        <v>53</v>
      </c>
      <c r="E155" s="39" t="s">
        <v>4</v>
      </c>
    </row>
    <row r="156" spans="1:5" ht="12.75">
      <c r="A156" s="35" t="s">
        <v>54</v>
      </c>
      <c r="E156" s="40" t="s">
        <v>4</v>
      </c>
    </row>
    <row r="157" spans="1:5" ht="114.75">
      <c r="A157" t="s">
        <v>55</v>
      </c>
      <c r="E157" s="39" t="s">
        <v>587</v>
      </c>
    </row>
    <row r="158" spans="1:16" ht="12.75">
      <c r="A158" t="s">
        <v>48</v>
      </c>
      <c s="34" t="s">
        <v>197</v>
      </c>
      <c s="34" t="s">
        <v>588</v>
      </c>
      <c s="35" t="s">
        <v>4</v>
      </c>
      <c s="6" t="s">
        <v>589</v>
      </c>
      <c s="36" t="s">
        <v>78</v>
      </c>
      <c s="37">
        <v>7</v>
      </c>
      <c s="36">
        <v>0</v>
      </c>
      <c s="36">
        <f>ROUND(G158*H158,6)</f>
      </c>
      <c r="L158" s="38">
        <v>0</v>
      </c>
      <c s="32">
        <f>ROUND(ROUND(L158,2)*ROUND(G158,3),2)</f>
      </c>
      <c s="36" t="s">
        <v>52</v>
      </c>
      <c>
        <f>(M158*21)/100</f>
      </c>
      <c t="s">
        <v>26</v>
      </c>
    </row>
    <row r="159" spans="1:5" ht="12.75">
      <c r="A159" s="35" t="s">
        <v>53</v>
      </c>
      <c r="E159" s="39" t="s">
        <v>4</v>
      </c>
    </row>
    <row r="160" spans="1:5" ht="12.75">
      <c r="A160" s="35" t="s">
        <v>54</v>
      </c>
      <c r="E160" s="40" t="s">
        <v>4</v>
      </c>
    </row>
    <row r="161" spans="1:5" ht="114.75">
      <c r="A161" t="s">
        <v>55</v>
      </c>
      <c r="E161" s="39" t="s">
        <v>587</v>
      </c>
    </row>
    <row r="162" spans="1:16" ht="12.75">
      <c r="A162" t="s">
        <v>48</v>
      </c>
      <c s="34" t="s">
        <v>200</v>
      </c>
      <c s="34" t="s">
        <v>590</v>
      </c>
      <c s="35" t="s">
        <v>4</v>
      </c>
      <c s="6" t="s">
        <v>591</v>
      </c>
      <c s="36" t="s">
        <v>78</v>
      </c>
      <c s="37">
        <v>28</v>
      </c>
      <c s="36">
        <v>0</v>
      </c>
      <c s="36">
        <f>ROUND(G162*H162,6)</f>
      </c>
      <c r="L162" s="38">
        <v>0</v>
      </c>
      <c s="32">
        <f>ROUND(ROUND(L162,2)*ROUND(G162,3),2)</f>
      </c>
      <c s="36" t="s">
        <v>52</v>
      </c>
      <c>
        <f>(M162*21)/100</f>
      </c>
      <c t="s">
        <v>26</v>
      </c>
    </row>
    <row r="163" spans="1:5" ht="12.75">
      <c r="A163" s="35" t="s">
        <v>53</v>
      </c>
      <c r="E163" s="39" t="s">
        <v>4</v>
      </c>
    </row>
    <row r="164" spans="1:5" ht="12.75">
      <c r="A164" s="35" t="s">
        <v>54</v>
      </c>
      <c r="E164" s="40" t="s">
        <v>4</v>
      </c>
    </row>
    <row r="165" spans="1:5" ht="114.75">
      <c r="A165" t="s">
        <v>55</v>
      </c>
      <c r="E165" s="39" t="s">
        <v>587</v>
      </c>
    </row>
    <row r="166" spans="1:16" ht="12.75">
      <c r="A166" t="s">
        <v>48</v>
      </c>
      <c s="34" t="s">
        <v>203</v>
      </c>
      <c s="34" t="s">
        <v>592</v>
      </c>
      <c s="35" t="s">
        <v>4</v>
      </c>
      <c s="6" t="s">
        <v>593</v>
      </c>
      <c s="36" t="s">
        <v>78</v>
      </c>
      <c s="37">
        <v>7</v>
      </c>
      <c s="36">
        <v>0</v>
      </c>
      <c s="36">
        <f>ROUND(G166*H166,6)</f>
      </c>
      <c r="L166" s="38">
        <v>0</v>
      </c>
      <c s="32">
        <f>ROUND(ROUND(L166,2)*ROUND(G166,3),2)</f>
      </c>
      <c s="36" t="s">
        <v>52</v>
      </c>
      <c>
        <f>(M166*21)/100</f>
      </c>
      <c t="s">
        <v>26</v>
      </c>
    </row>
    <row r="167" spans="1:5" ht="12.75">
      <c r="A167" s="35" t="s">
        <v>53</v>
      </c>
      <c r="E167" s="39" t="s">
        <v>4</v>
      </c>
    </row>
    <row r="168" spans="1:5" ht="12.75">
      <c r="A168" s="35" t="s">
        <v>54</v>
      </c>
      <c r="E168" s="40" t="s">
        <v>4</v>
      </c>
    </row>
    <row r="169" spans="1:5" ht="114.75">
      <c r="A169" t="s">
        <v>55</v>
      </c>
      <c r="E169" s="39" t="s">
        <v>587</v>
      </c>
    </row>
    <row r="170" spans="1:16" ht="25.5">
      <c r="A170" t="s">
        <v>48</v>
      </c>
      <c s="34" t="s">
        <v>206</v>
      </c>
      <c s="34" t="s">
        <v>594</v>
      </c>
      <c s="35" t="s">
        <v>4</v>
      </c>
      <c s="6" t="s">
        <v>595</v>
      </c>
      <c s="36" t="s">
        <v>78</v>
      </c>
      <c s="37">
        <v>1</v>
      </c>
      <c s="36">
        <v>0</v>
      </c>
      <c s="36">
        <f>ROUND(G170*H170,6)</f>
      </c>
      <c r="L170" s="38">
        <v>0</v>
      </c>
      <c s="32">
        <f>ROUND(ROUND(L170,2)*ROUND(G170,3),2)</f>
      </c>
      <c s="36" t="s">
        <v>52</v>
      </c>
      <c>
        <f>(M170*21)/100</f>
      </c>
      <c t="s">
        <v>26</v>
      </c>
    </row>
    <row r="171" spans="1:5" ht="12.75">
      <c r="A171" s="35" t="s">
        <v>53</v>
      </c>
      <c r="E171" s="39" t="s">
        <v>4</v>
      </c>
    </row>
    <row r="172" spans="1:5" ht="12.75">
      <c r="A172" s="35" t="s">
        <v>54</v>
      </c>
      <c r="E172" s="40" t="s">
        <v>4</v>
      </c>
    </row>
    <row r="173" spans="1:5" ht="76.5">
      <c r="A173" t="s">
        <v>55</v>
      </c>
      <c r="E173" s="39" t="s">
        <v>596</v>
      </c>
    </row>
    <row r="174" spans="1:16" ht="38.25">
      <c r="A174" t="s">
        <v>48</v>
      </c>
      <c s="34" t="s">
        <v>210</v>
      </c>
      <c s="34" t="s">
        <v>597</v>
      </c>
      <c s="35" t="s">
        <v>4</v>
      </c>
      <c s="6" t="s">
        <v>598</v>
      </c>
      <c s="36" t="s">
        <v>78</v>
      </c>
      <c s="37">
        <v>4</v>
      </c>
      <c s="36">
        <v>0</v>
      </c>
      <c s="36">
        <f>ROUND(G174*H174,6)</f>
      </c>
      <c r="L174" s="38">
        <v>0</v>
      </c>
      <c s="32">
        <f>ROUND(ROUND(L174,2)*ROUND(G174,3),2)</f>
      </c>
      <c s="36" t="s">
        <v>52</v>
      </c>
      <c>
        <f>(M174*21)/100</f>
      </c>
      <c t="s">
        <v>26</v>
      </c>
    </row>
    <row r="175" spans="1:5" ht="12.75">
      <c r="A175" s="35" t="s">
        <v>53</v>
      </c>
      <c r="E175" s="39" t="s">
        <v>4</v>
      </c>
    </row>
    <row r="176" spans="1:5" ht="12.75">
      <c r="A176" s="35" t="s">
        <v>54</v>
      </c>
      <c r="E176" s="40" t="s">
        <v>4</v>
      </c>
    </row>
    <row r="177" spans="1:5" ht="51">
      <c r="A177" t="s">
        <v>55</v>
      </c>
      <c r="E177" s="39" t="s">
        <v>599</v>
      </c>
    </row>
    <row r="178" spans="1:16" ht="25.5">
      <c r="A178" t="s">
        <v>48</v>
      </c>
      <c s="34" t="s">
        <v>213</v>
      </c>
      <c s="34" t="s">
        <v>600</v>
      </c>
      <c s="35" t="s">
        <v>4</v>
      </c>
      <c s="6" t="s">
        <v>601</v>
      </c>
      <c s="36" t="s">
        <v>78</v>
      </c>
      <c s="37">
        <v>1</v>
      </c>
      <c s="36">
        <v>0</v>
      </c>
      <c s="36">
        <f>ROUND(G178*H178,6)</f>
      </c>
      <c r="L178" s="38">
        <v>0</v>
      </c>
      <c s="32">
        <f>ROUND(ROUND(L178,2)*ROUND(G178,3),2)</f>
      </c>
      <c s="36" t="s">
        <v>52</v>
      </c>
      <c>
        <f>(M178*21)/100</f>
      </c>
      <c t="s">
        <v>26</v>
      </c>
    </row>
    <row r="179" spans="1:5" ht="12.75">
      <c r="A179" s="35" t="s">
        <v>53</v>
      </c>
      <c r="E179" s="39" t="s">
        <v>4</v>
      </c>
    </row>
    <row r="180" spans="1:5" ht="12.75">
      <c r="A180" s="35" t="s">
        <v>54</v>
      </c>
      <c r="E180" s="40" t="s">
        <v>4</v>
      </c>
    </row>
    <row r="181" spans="1:5" ht="89.25">
      <c r="A181" t="s">
        <v>55</v>
      </c>
      <c r="E181" s="39" t="s">
        <v>602</v>
      </c>
    </row>
    <row r="182" spans="1:16" ht="12.75">
      <c r="A182" t="s">
        <v>48</v>
      </c>
      <c s="34" t="s">
        <v>216</v>
      </c>
      <c s="34" t="s">
        <v>603</v>
      </c>
      <c s="35" t="s">
        <v>4</v>
      </c>
      <c s="6" t="s">
        <v>604</v>
      </c>
      <c s="36" t="s">
        <v>78</v>
      </c>
      <c s="37">
        <v>3</v>
      </c>
      <c s="36">
        <v>0</v>
      </c>
      <c s="36">
        <f>ROUND(G182*H182,6)</f>
      </c>
      <c r="L182" s="38">
        <v>0</v>
      </c>
      <c s="32">
        <f>ROUND(ROUND(L182,2)*ROUND(G182,3),2)</f>
      </c>
      <c s="36" t="s">
        <v>52</v>
      </c>
      <c>
        <f>(M182*21)/100</f>
      </c>
      <c t="s">
        <v>26</v>
      </c>
    </row>
    <row r="183" spans="1:5" ht="12.75">
      <c r="A183" s="35" t="s">
        <v>53</v>
      </c>
      <c r="E183" s="39" t="s">
        <v>4</v>
      </c>
    </row>
    <row r="184" spans="1:5" ht="12.75">
      <c r="A184" s="35" t="s">
        <v>54</v>
      </c>
      <c r="E184" s="40" t="s">
        <v>4</v>
      </c>
    </row>
    <row r="185" spans="1:5" ht="76.5">
      <c r="A185" t="s">
        <v>55</v>
      </c>
      <c r="E185" s="39" t="s">
        <v>605</v>
      </c>
    </row>
    <row r="186" spans="1:16" ht="25.5">
      <c r="A186" t="s">
        <v>48</v>
      </c>
      <c s="34" t="s">
        <v>219</v>
      </c>
      <c s="34" t="s">
        <v>606</v>
      </c>
      <c s="35" t="s">
        <v>4</v>
      </c>
      <c s="6" t="s">
        <v>607</v>
      </c>
      <c s="36" t="s">
        <v>608</v>
      </c>
      <c s="37">
        <v>150</v>
      </c>
      <c s="36">
        <v>0</v>
      </c>
      <c s="36">
        <f>ROUND(G186*H186,6)</f>
      </c>
      <c r="L186" s="38">
        <v>0</v>
      </c>
      <c s="32">
        <f>ROUND(ROUND(L186,2)*ROUND(G186,3),2)</f>
      </c>
      <c s="36" t="s">
        <v>52</v>
      </c>
      <c>
        <f>(M186*21)/100</f>
      </c>
      <c t="s">
        <v>26</v>
      </c>
    </row>
    <row r="187" spans="1:5" ht="12.75">
      <c r="A187" s="35" t="s">
        <v>53</v>
      </c>
      <c r="E187" s="39" t="s">
        <v>4</v>
      </c>
    </row>
    <row r="188" spans="1:5" ht="12.75">
      <c r="A188" s="35" t="s">
        <v>54</v>
      </c>
      <c r="E188" s="40" t="s">
        <v>4</v>
      </c>
    </row>
    <row r="189" spans="1:5" ht="127.5">
      <c r="A189" t="s">
        <v>55</v>
      </c>
      <c r="E189" s="39" t="s">
        <v>609</v>
      </c>
    </row>
    <row r="190" spans="1:16" ht="25.5">
      <c r="A190" t="s">
        <v>48</v>
      </c>
      <c s="34" t="s">
        <v>222</v>
      </c>
      <c s="34" t="s">
        <v>610</v>
      </c>
      <c s="35" t="s">
        <v>4</v>
      </c>
      <c s="6" t="s">
        <v>611</v>
      </c>
      <c s="36" t="s">
        <v>78</v>
      </c>
      <c s="37">
        <v>127</v>
      </c>
      <c s="36">
        <v>0</v>
      </c>
      <c s="36">
        <f>ROUND(G190*H190,6)</f>
      </c>
      <c r="L190" s="38">
        <v>0</v>
      </c>
      <c s="32">
        <f>ROUND(ROUND(L190,2)*ROUND(G190,3),2)</f>
      </c>
      <c s="36" t="s">
        <v>52</v>
      </c>
      <c>
        <f>(M190*21)/100</f>
      </c>
      <c t="s">
        <v>26</v>
      </c>
    </row>
    <row r="191" spans="1:5" ht="12.75">
      <c r="A191" s="35" t="s">
        <v>53</v>
      </c>
      <c r="E191" s="39" t="s">
        <v>4</v>
      </c>
    </row>
    <row r="192" spans="1:5" ht="12.75">
      <c r="A192" s="35" t="s">
        <v>54</v>
      </c>
      <c r="E192" s="40" t="s">
        <v>4</v>
      </c>
    </row>
    <row r="193" spans="1:5" ht="89.25">
      <c r="A193" t="s">
        <v>55</v>
      </c>
      <c r="E193" s="39" t="s">
        <v>612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